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90" windowWidth="11640" windowHeight="5235" tabRatio="696" firstSheet="1" activeTab="2"/>
  </bookViews>
  <sheets>
    <sheet name="sua  mau an tuyen khong ro 9" sheetId="1" state="hidden" r:id="rId1"/>
    <sheet name="Mau6-Ve-viec-CHV" sheetId="2" r:id="rId2"/>
    <sheet name="Mau7-Ve-tien-CHV" sheetId="3" r:id="rId3"/>
  </sheets>
  <definedNames/>
  <calcPr fullCalcOnLoad="1"/>
</workbook>
</file>

<file path=xl/sharedStrings.xml><?xml version="1.0" encoding="utf-8"?>
<sst xmlns="http://schemas.openxmlformats.org/spreadsheetml/2006/main" count="379" uniqueCount="195">
  <si>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</si>
  <si>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</si>
  <si>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</si>
  <si>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</si>
  <si>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</si>
  <si>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</si>
  <si>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</si>
  <si>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</si>
  <si>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</si>
  <si>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</si>
  <si>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</si>
  <si>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</si>
  <si>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</si>
  <si>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</si>
  <si>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</si>
  <si>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</si>
  <si>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</si>
  <si>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</si>
  <si>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</si>
  <si>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</si>
  <si>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</si>
  <si>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</si>
  <si>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</si>
  <si>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</si>
  <si>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</si>
  <si>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</si>
  <si>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</si>
  <si>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</si>
  <si>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</si>
  <si>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</si>
  <si>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</si>
  <si>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</si>
  <si>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</si>
  <si>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</si>
  <si>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</si>
  <si>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</si>
  <si>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</si>
  <si>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</si>
  <si>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</si>
  <si>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</si>
  <si>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</si>
  <si>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</si>
  <si>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</si>
  <si>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</si>
  <si>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</si>
  <si>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</si>
  <si>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</si>
  <si>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</si>
  <si>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</si>
  <si>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</si>
  <si>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</si>
  <si>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</si>
  <si>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</si>
  <si>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</si>
  <si>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</si>
  <si>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</si>
  <si>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</si>
  <si>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</si>
  <si>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</si>
  <si>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</si>
  <si>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</si>
  <si>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</si>
  <si>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</si>
  <si>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</si>
  <si>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</si>
  <si>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Trường hợp khác</t>
  </si>
  <si>
    <t>3.1</t>
  </si>
  <si>
    <t>3.2</t>
  </si>
  <si>
    <t>3.3</t>
  </si>
  <si>
    <t>4.1</t>
  </si>
  <si>
    <t>4.2</t>
  </si>
  <si>
    <t>4.3</t>
  </si>
  <si>
    <t>4.4</t>
  </si>
  <si>
    <t>5.1</t>
  </si>
  <si>
    <t>5.2</t>
  </si>
  <si>
    <t>5.3</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</si>
  <si>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</si>
  <si>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</si>
  <si>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</si>
  <si>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</si>
  <si>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</si>
  <si>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</si>
  <si>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</si>
  <si>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</si>
  <si>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</si>
  <si>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</si>
  <si>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</si>
  <si>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</si>
  <si>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</si>
  <si>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</si>
  <si>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</si>
  <si>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</si>
  <si>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</si>
  <si>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</si>
  <si>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</si>
  <si>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</si>
  <si>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Đơn vị  báo cáo:</t>
  </si>
  <si>
    <t>Cục THADS tỉnh TT Huế</t>
  </si>
  <si>
    <t>Đơn vị nhận báo cáo:</t>
  </si>
  <si>
    <t>Lê Kính</t>
  </si>
  <si>
    <t>Phan Thanh Hải</t>
  </si>
  <si>
    <t>Phan Công Hiền</t>
  </si>
  <si>
    <t>Nguyễn Văn Long</t>
  </si>
  <si>
    <t>Phan Văn Cầu</t>
  </si>
  <si>
    <t>Trần Anh Nguyên</t>
  </si>
  <si>
    <t>8</t>
  </si>
  <si>
    <t>Hoàng Trọng Ba</t>
  </si>
  <si>
    <t>9</t>
  </si>
  <si>
    <t>Trần Duy Song</t>
  </si>
  <si>
    <t>Nam Đông</t>
  </si>
  <si>
    <t>A Lưới</t>
  </si>
  <si>
    <t>Phú Vang</t>
  </si>
  <si>
    <t>3.4</t>
  </si>
  <si>
    <t>Phú Lộc</t>
  </si>
  <si>
    <t>Hương Thủy</t>
  </si>
  <si>
    <t>Hương Trà</t>
  </si>
  <si>
    <t>6.1</t>
  </si>
  <si>
    <t>6.2</t>
  </si>
  <si>
    <t>6.3</t>
  </si>
  <si>
    <t>6.4</t>
  </si>
  <si>
    <t>Phong Điền</t>
  </si>
  <si>
    <t>7.1</t>
  </si>
  <si>
    <t>7.2</t>
  </si>
  <si>
    <t>7.3</t>
  </si>
  <si>
    <t>7.4</t>
  </si>
  <si>
    <t>Quảng Điền</t>
  </si>
  <si>
    <t>8.1</t>
  </si>
  <si>
    <t>8.2</t>
  </si>
  <si>
    <t>8.3</t>
  </si>
  <si>
    <t>TP Huế</t>
  </si>
  <si>
    <t>9.1</t>
  </si>
  <si>
    <t>9.2</t>
  </si>
  <si>
    <t>9.3</t>
  </si>
  <si>
    <t>9.4</t>
  </si>
  <si>
    <t>9.5</t>
  </si>
  <si>
    <t>9.6</t>
  </si>
  <si>
    <t>9.7</t>
  </si>
  <si>
    <t>9.8</t>
  </si>
  <si>
    <t>9.9</t>
  </si>
  <si>
    <t xml:space="preserve">
Tổng số chuyển
kỳ sau</t>
  </si>
  <si>
    <t>Tạm dừng THA để GQKN</t>
  </si>
  <si>
    <t>Cục THADS</t>
  </si>
  <si>
    <t>Đoàn T M  Phượng</t>
  </si>
  <si>
    <t xml:space="preserve">  KT. CỤC TRƯỞNG
  PHÓ CỤC TRƯỞNG</t>
  </si>
  <si>
    <t>Các CC THADS</t>
  </si>
  <si>
    <t>KT. CỤC TRƯỞNG
PHÓ CỤC TRƯỞNG</t>
  </si>
  <si>
    <t>Đoàn Thị Minh Phượng</t>
  </si>
  <si>
    <t>Nguyễn Quốc Nam</t>
  </si>
  <si>
    <t>Hoàng Văn Vũ</t>
  </si>
  <si>
    <t>Trần Ngọc Điểm</t>
  </si>
  <si>
    <t>Nguyễn Quốc Tuấn</t>
  </si>
  <si>
    <t>Đỗ Hữu Phước</t>
  </si>
  <si>
    <t>Võ Tồn</t>
  </si>
  <si>
    <t>Dương Văn Tâm</t>
  </si>
  <si>
    <t>Nguyễn Xuân Nam</t>
  </si>
  <si>
    <t>Lê Văn Dũng</t>
  </si>
  <si>
    <t>Trương Quang Sĩ</t>
  </si>
  <si>
    <t>Trần Minh Thảo</t>
  </si>
  <si>
    <t>Hoàng Đức Lanh</t>
  </si>
  <si>
    <t>Nguyễn Văn Việt</t>
  </si>
  <si>
    <t>Trương Dũng</t>
  </si>
  <si>
    <t>Nguyễn Văn Thành</t>
  </si>
  <si>
    <t>Trần Văn Đức</t>
  </si>
  <si>
    <t>Nguyễn Trọng Nam</t>
  </si>
  <si>
    <t>Hoàng Quốc Vận</t>
  </si>
  <si>
    <t>Nguyễn Văn Bá</t>
  </si>
  <si>
    <t>Đinh Xuân Năm</t>
  </si>
  <si>
    <t>Hồ Ngọc Minh</t>
  </si>
  <si>
    <t>Phan Thanh Sơn</t>
  </si>
  <si>
    <t>Hoàng Văn Toàn</t>
  </si>
  <si>
    <t>Huỳnh Kim Bình</t>
  </si>
  <si>
    <t>Lê Hùng Cường</t>
  </si>
  <si>
    <t>Nguyễn Văn Chánh</t>
  </si>
  <si>
    <t>Đặng Văn Sơn</t>
  </si>
  <si>
    <t>Hoàng Hy</t>
  </si>
  <si>
    <t>Trần Thị Quỳnh Nga</t>
  </si>
  <si>
    <t>Trần Trọng Dũng</t>
  </si>
  <si>
    <t>Hồ Quốc Vũ</t>
  </si>
  <si>
    <t>Lê Văn Châu</t>
  </si>
  <si>
    <t>Nguyễn Thiện Huy</t>
  </si>
  <si>
    <t>Nguyễn Viết Hải</t>
  </si>
  <si>
    <t>Trần Ái Hữu</t>
  </si>
  <si>
    <t>Phạm Văn Tường</t>
  </si>
  <si>
    <t>5.4</t>
  </si>
  <si>
    <t>Tổng cục Thi hành án dân sự</t>
  </si>
  <si>
    <t>Phạm Bá Lợi</t>
  </si>
  <si>
    <t>Nguyễn Phước Bảo Tùng</t>
  </si>
  <si>
    <t>6.5</t>
  </si>
  <si>
    <t>Ng Phước Bảo Tùng</t>
  </si>
  <si>
    <t>Đinh Sỹ Hà</t>
  </si>
  <si>
    <t>01 tháng/năm 2017</t>
  </si>
  <si>
    <t>Võ Đăng Bình</t>
  </si>
  <si>
    <t>1.3</t>
  </si>
  <si>
    <t>5.5</t>
  </si>
  <si>
    <t>Thừa Thiên Huế, ngày 08 tháng 11 năm 2016</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</si>
</sst>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s>
  <fonts count="6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4" fillId="0" borderId="0" xfId="0" applyNumberFormat="1" applyFont="1" applyFill="1" applyBorder="1" applyAlignment="1">
      <alignment horizontal="center" wrapText="1"/>
    </xf>
    <xf numFmtId="49" fontId="0" fillId="0" borderId="0" xfId="0" applyNumberFormat="1" applyFont="1" applyFill="1" applyAlignment="1">
      <alignment/>
    </xf>
    <xf numFmtId="2" fontId="4" fillId="0" borderId="0" xfId="0" applyNumberFormat="1" applyFont="1" applyFill="1" applyBorder="1" applyAlignment="1">
      <alignment/>
    </xf>
    <xf numFmtId="49" fontId="1"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wrapText="1"/>
    </xf>
    <xf numFmtId="49" fontId="14" fillId="0" borderId="0" xfId="0" applyNumberFormat="1" applyFont="1" applyFill="1" applyAlignment="1">
      <alignment/>
    </xf>
    <xf numFmtId="49" fontId="0" fillId="0" borderId="12" xfId="0" applyNumberFormat="1" applyFont="1" applyFill="1" applyBorder="1" applyAlignment="1">
      <alignment horizontal="center"/>
    </xf>
    <xf numFmtId="49" fontId="0" fillId="0" borderId="12" xfId="0" applyNumberFormat="1" applyFont="1" applyFill="1" applyBorder="1" applyAlignment="1">
      <alignment/>
    </xf>
    <xf numFmtId="49" fontId="0" fillId="0" borderId="10" xfId="0" applyNumberFormat="1" applyFont="1" applyFill="1" applyBorder="1" applyAlignment="1">
      <alignment/>
    </xf>
    <xf numFmtId="49" fontId="3" fillId="0" borderId="0" xfId="0" applyNumberFormat="1" applyFont="1" applyFill="1" applyBorder="1" applyAlignment="1">
      <alignment/>
    </xf>
    <xf numFmtId="49" fontId="13" fillId="0" borderId="0" xfId="0" applyNumberFormat="1" applyFont="1" applyFill="1" applyBorder="1" applyAlignment="1">
      <alignment horizontal="center" wrapText="1"/>
    </xf>
    <xf numFmtId="49" fontId="2" fillId="0" borderId="0" xfId="0" applyNumberFormat="1" applyFont="1" applyFill="1" applyBorder="1" applyAlignment="1">
      <alignment/>
    </xf>
    <xf numFmtId="49" fontId="7" fillId="0" borderId="0" xfId="0" applyNumberFormat="1" applyFont="1" applyFill="1" applyAlignment="1">
      <alignment/>
    </xf>
    <xf numFmtId="49" fontId="4" fillId="0" borderId="0" xfId="0" applyNumberFormat="1" applyFont="1" applyFill="1" applyAlignment="1">
      <alignment wrapText="1"/>
    </xf>
    <xf numFmtId="49" fontId="4" fillId="0" borderId="10" xfId="0" applyNumberFormat="1" applyFont="1" applyFill="1" applyBorder="1" applyAlignment="1" applyProtection="1">
      <alignment horizontal="center" vertical="center"/>
      <protection/>
    </xf>
    <xf numFmtId="3" fontId="7" fillId="33" borderId="1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vertical="center"/>
      <protection/>
    </xf>
    <xf numFmtId="3" fontId="4" fillId="33"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49" fontId="21" fillId="0" borderId="10" xfId="0" applyNumberFormat="1" applyFont="1" applyFill="1" applyBorder="1" applyAlignment="1" applyProtection="1">
      <alignment horizontal="center" vertical="center"/>
      <protection/>
    </xf>
    <xf numFmtId="3" fontId="22" fillId="33" borderId="10" xfId="0" applyNumberFormat="1" applyFont="1" applyFill="1" applyBorder="1" applyAlignment="1" applyProtection="1">
      <alignment horizontal="right" vertical="center"/>
      <protection/>
    </xf>
    <xf numFmtId="4" fontId="8" fillId="33" borderId="10" xfId="0" applyNumberFormat="1" applyFont="1" applyFill="1" applyBorder="1" applyAlignment="1">
      <alignment horizontal="right"/>
    </xf>
    <xf numFmtId="3" fontId="8" fillId="33" borderId="10"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left" vertical="center"/>
      <protection/>
    </xf>
    <xf numFmtId="4" fontId="22" fillId="33" borderId="10" xfId="0" applyNumberFormat="1" applyFont="1" applyFill="1" applyBorder="1" applyAlignment="1">
      <alignment horizontal="right"/>
    </xf>
    <xf numFmtId="49" fontId="22" fillId="33" borderId="10" xfId="0" applyNumberFormat="1" applyFont="1" applyFill="1" applyBorder="1" applyAlignment="1" applyProtection="1">
      <alignment horizontal="center" vertical="center"/>
      <protection/>
    </xf>
    <xf numFmtId="49" fontId="22" fillId="33" borderId="10" xfId="0" applyNumberFormat="1" applyFont="1" applyFill="1" applyBorder="1" applyAlignment="1" applyProtection="1">
      <alignment vertical="center"/>
      <protection/>
    </xf>
    <xf numFmtId="3" fontId="8" fillId="0" borderId="10" xfId="0" applyNumberFormat="1" applyFont="1" applyFill="1" applyBorder="1" applyAlignment="1" applyProtection="1">
      <alignment horizontal="right" vertical="center"/>
      <protection/>
    </xf>
    <xf numFmtId="3" fontId="8" fillId="33" borderId="10" xfId="0" applyNumberFormat="1" applyFont="1" applyFill="1" applyBorder="1" applyAlignment="1">
      <alignment horizontal="right"/>
    </xf>
    <xf numFmtId="4" fontId="4" fillId="0" borderId="0" xfId="0" applyNumberFormat="1" applyFont="1" applyFill="1" applyBorder="1" applyAlignment="1">
      <alignment vertical="center" wrapText="1"/>
    </xf>
    <xf numFmtId="49" fontId="4" fillId="0" borderId="0" xfId="0" applyNumberFormat="1" applyFont="1" applyFill="1" applyAlignment="1">
      <alignment horizontal="left" wrapText="1"/>
    </xf>
    <xf numFmtId="4" fontId="22" fillId="33" borderId="10" xfId="0" applyNumberFormat="1" applyFont="1" applyFill="1" applyBorder="1" applyAlignment="1">
      <alignment horizontal="right" vertical="center"/>
    </xf>
    <xf numFmtId="4" fontId="8" fillId="33" borderId="10" xfId="0" applyNumberFormat="1" applyFont="1" applyFill="1" applyBorder="1" applyAlignment="1">
      <alignment horizontal="right" vertical="center"/>
    </xf>
    <xf numFmtId="4" fontId="7" fillId="33" borderId="10" xfId="0" applyNumberFormat="1" applyFont="1" applyFill="1" applyBorder="1" applyAlignment="1">
      <alignment vertical="center"/>
    </xf>
    <xf numFmtId="4" fontId="4" fillId="33" borderId="10" xfId="0" applyNumberFormat="1" applyFont="1" applyFill="1" applyBorder="1" applyAlignment="1">
      <alignment vertical="center"/>
    </xf>
    <xf numFmtId="3" fontId="4" fillId="33" borderId="10" xfId="0" applyNumberFormat="1" applyFont="1" applyFill="1" applyBorder="1" applyAlignment="1">
      <alignment horizontal="center" vertical="center"/>
    </xf>
    <xf numFmtId="3" fontId="4" fillId="0" borderId="0" xfId="0" applyNumberFormat="1" applyFont="1" applyFill="1" applyAlignment="1">
      <alignment/>
    </xf>
    <xf numFmtId="49" fontId="23" fillId="0" borderId="10" xfId="0" applyNumberFormat="1" applyFont="1" applyFill="1" applyBorder="1" applyAlignment="1" applyProtection="1">
      <alignment horizontal="center" vertical="center"/>
      <protection/>
    </xf>
    <xf numFmtId="49" fontId="23" fillId="0" borderId="10" xfId="0" applyNumberFormat="1" applyFont="1" applyFill="1" applyBorder="1" applyAlignment="1" applyProtection="1">
      <alignment vertical="center"/>
      <protection/>
    </xf>
    <xf numFmtId="3" fontId="23" fillId="0" borderId="10" xfId="0" applyNumberFormat="1" applyFont="1" applyFill="1" applyBorder="1" applyAlignment="1" applyProtection="1">
      <alignment horizontal="left" vertical="center"/>
      <protection/>
    </xf>
    <xf numFmtId="4" fontId="4" fillId="0" borderId="0" xfId="0" applyNumberFormat="1" applyFont="1" applyFill="1" applyAlignment="1">
      <alignment/>
    </xf>
    <xf numFmtId="49" fontId="14" fillId="0" borderId="14"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distributed" wrapText="1"/>
    </xf>
    <xf numFmtId="0" fontId="4" fillId="0" borderId="20" xfId="0" applyFont="1" applyFill="1" applyBorder="1" applyAlignment="1">
      <alignment horizontal="center" vertical="distributed"/>
    </xf>
    <xf numFmtId="49" fontId="7" fillId="0" borderId="21"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22" xfId="0" applyFont="1" applyFill="1" applyBorder="1" applyAlignment="1">
      <alignment/>
    </xf>
    <xf numFmtId="49" fontId="7" fillId="0" borderId="19"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7" fillId="0" borderId="19" xfId="0" applyNumberFormat="1" applyFont="1" applyFill="1" applyBorder="1" applyAlignment="1">
      <alignment horizontal="center"/>
    </xf>
    <xf numFmtId="49" fontId="7" fillId="0" borderId="20"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 fillId="0" borderId="0" xfId="0" applyNumberFormat="1" applyFont="1" applyFill="1" applyAlignment="1">
      <alignment horizontal="center"/>
    </xf>
    <xf numFmtId="49" fontId="21" fillId="0" borderId="11" xfId="0" applyNumberFormat="1" applyFont="1" applyFill="1" applyBorder="1" applyAlignment="1" applyProtection="1">
      <alignment horizontal="center" vertical="center" wrapText="1"/>
      <protection/>
    </xf>
    <xf numFmtId="49" fontId="21" fillId="0" borderId="22"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5" xfId="0" applyNumberFormat="1" applyFont="1" applyFill="1" applyBorder="1" applyAlignment="1" applyProtection="1">
      <alignment horizontal="center" vertical="center" wrapText="1"/>
      <protection/>
    </xf>
    <xf numFmtId="49" fontId="21" fillId="0" borderId="16" xfId="0" applyNumberFormat="1" applyFont="1" applyFill="1" applyBorder="1" applyAlignment="1">
      <alignment horizontal="center" vertical="center" wrapText="1"/>
    </xf>
    <xf numFmtId="49" fontId="21" fillId="0" borderId="23" xfId="0" applyNumberFormat="1" applyFont="1" applyFill="1" applyBorder="1" applyAlignment="1">
      <alignment horizontal="center" vertical="center" wrapText="1"/>
    </xf>
    <xf numFmtId="49" fontId="21" fillId="0" borderId="24" xfId="0" applyNumberFormat="1" applyFont="1" applyFill="1" applyBorder="1" applyAlignment="1">
      <alignment horizontal="center" vertical="center" wrapText="1"/>
    </xf>
    <xf numFmtId="49" fontId="21" fillId="0" borderId="14" xfId="0" applyNumberFormat="1" applyFont="1" applyFill="1" applyBorder="1" applyAlignment="1" applyProtection="1">
      <alignment horizontal="center" vertical="center" wrapText="1"/>
      <protection/>
    </xf>
    <xf numFmtId="49" fontId="21" fillId="0" borderId="16"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center" vertical="center" wrapText="1"/>
      <protection/>
    </xf>
    <xf numFmtId="1" fontId="6" fillId="0" borderId="19"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xf>
    <xf numFmtId="49" fontId="11" fillId="0" borderId="19" xfId="0" applyNumberFormat="1" applyFont="1" applyFill="1" applyBorder="1" applyAlignment="1" applyProtection="1">
      <alignment horizontal="center" vertical="center" wrapText="1"/>
      <protection/>
    </xf>
    <xf numFmtId="49" fontId="11" fillId="0" borderId="2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21" fillId="0" borderId="18" xfId="0" applyNumberFormat="1" applyFont="1" applyFill="1" applyBorder="1" applyAlignment="1">
      <alignment horizontal="center" vertical="center" wrapText="1"/>
    </xf>
    <xf numFmtId="49" fontId="7" fillId="33" borderId="19" xfId="0" applyNumberFormat="1" applyFont="1" applyFill="1" applyBorder="1" applyAlignment="1" applyProtection="1">
      <alignment horizontal="center" vertical="center" wrapText="1"/>
      <protection/>
    </xf>
    <xf numFmtId="49" fontId="7" fillId="33" borderId="20" xfId="0" applyNumberFormat="1" applyFont="1" applyFill="1" applyBorder="1" applyAlignment="1" applyProtection="1">
      <alignment horizontal="center" vertical="center" wrapText="1"/>
      <protection/>
    </xf>
    <xf numFmtId="49" fontId="13" fillId="0" borderId="0" xfId="0" applyNumberFormat="1" applyFont="1" applyFill="1" applyAlignment="1">
      <alignment horizontal="center"/>
    </xf>
    <xf numFmtId="49" fontId="13" fillId="0" borderId="0" xfId="0" applyNumberFormat="1" applyFont="1" applyFill="1" applyAlignment="1">
      <alignment horizontal="center" wrapText="1"/>
    </xf>
    <xf numFmtId="49" fontId="14" fillId="0" borderId="0" xfId="0" applyNumberFormat="1" applyFont="1" applyFill="1" applyAlignment="1">
      <alignment horizontal="center"/>
    </xf>
    <xf numFmtId="49" fontId="21" fillId="0" borderId="15"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21" fillId="0" borderId="20" xfId="0" applyNumberFormat="1" applyFont="1" applyFill="1" applyBorder="1" applyAlignment="1" applyProtection="1">
      <alignment horizontal="center" vertical="center" wrapText="1"/>
      <protection/>
    </xf>
    <xf numFmtId="49" fontId="21" fillId="0" borderId="19" xfId="0" applyNumberFormat="1" applyFont="1" applyFill="1" applyBorder="1" applyAlignment="1" applyProtection="1">
      <alignment horizontal="center" vertical="center" wrapText="1"/>
      <protection/>
    </xf>
    <xf numFmtId="49" fontId="21" fillId="0" borderId="2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49" fontId="3" fillId="0" borderId="0" xfId="0" applyNumberFormat="1" applyFont="1" applyFill="1" applyBorder="1" applyAlignment="1">
      <alignment horizontal="center" wrapText="1"/>
    </xf>
    <xf numFmtId="49" fontId="21" fillId="0" borderId="10"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49" fontId="7" fillId="0" borderId="19" xfId="0" applyNumberFormat="1" applyFont="1" applyFill="1" applyBorder="1" applyAlignment="1" applyProtection="1">
      <alignment horizontal="center" vertical="center" wrapText="1"/>
      <protection/>
    </xf>
    <xf numFmtId="49" fontId="7"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12" fillId="0" borderId="0" xfId="0" applyNumberFormat="1" applyFont="1" applyFill="1" applyAlignment="1">
      <alignment horizontal="center" wrapText="1"/>
    </xf>
    <xf numFmtId="49" fontId="4" fillId="0" borderId="0" xfId="0" applyNumberFormat="1" applyFont="1" applyFill="1" applyAlignment="1">
      <alignment horizontal="left" wrapText="1"/>
    </xf>
    <xf numFmtId="49" fontId="14" fillId="0" borderId="14"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xf>
    <xf numFmtId="49" fontId="14" fillId="0" borderId="14" xfId="0" applyNumberFormat="1" applyFont="1" applyFill="1" applyBorder="1" applyAlignment="1">
      <alignment horizontal="center" wrapText="1"/>
    </xf>
    <xf numFmtId="49" fontId="11" fillId="0" borderId="20" xfId="0" applyNumberFormat="1" applyFont="1" applyFill="1" applyBorder="1" applyAlignment="1" applyProtection="1">
      <alignment horizontal="center" vertical="center" wrapText="1"/>
      <protection/>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49" fontId="21" fillId="0" borderId="13" xfId="0" applyNumberFormat="1" applyFont="1" applyFill="1" applyBorder="1" applyAlignment="1" applyProtection="1">
      <alignment horizontal="center" vertical="center" wrapText="1"/>
      <protection/>
    </xf>
    <xf numFmtId="49" fontId="0" fillId="0" borderId="12" xfId="0" applyNumberFormat="1" applyFont="1" applyFill="1" applyBorder="1" applyAlignment="1">
      <alignment horizontal="center"/>
    </xf>
    <xf numFmtId="49" fontId="8" fillId="0" borderId="11"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22" fillId="33" borderId="19" xfId="0" applyNumberFormat="1" applyFont="1" applyFill="1" applyBorder="1" applyAlignment="1" applyProtection="1">
      <alignment horizontal="center" vertical="center" wrapText="1"/>
      <protection/>
    </xf>
    <xf numFmtId="49" fontId="22" fillId="33" borderId="20" xfId="0" applyNumberFormat="1" applyFont="1" applyFill="1" applyBorder="1" applyAlignment="1" applyProtection="1">
      <alignment horizontal="center" vertical="center" wrapText="1"/>
      <protection/>
    </xf>
    <xf numFmtId="1" fontId="11" fillId="0" borderId="19" xfId="0" applyNumberFormat="1" applyFont="1" applyFill="1" applyBorder="1" applyAlignment="1">
      <alignment horizontal="center" vertical="center"/>
    </xf>
    <xf numFmtId="1" fontId="11" fillId="0" borderId="2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3" fontId="59" fillId="33" borderId="10"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47650"/>
    <xdr:sp fLocksText="0">
      <xdr:nvSpPr>
        <xdr:cNvPr id="1" name="Text Box 1"/>
        <xdr:cNvSpPr txBox="1">
          <a:spLocks noChangeArrowheads="1"/>
        </xdr:cNvSpPr>
      </xdr:nvSpPr>
      <xdr:spPr>
        <a:xfrm>
          <a:off x="173355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fLocksText="0">
      <xdr:nvSpPr>
        <xdr:cNvPr id="2" name="Text Box 1"/>
        <xdr:cNvSpPr txBox="1">
          <a:spLocks noChangeArrowheads="1"/>
        </xdr:cNvSpPr>
      </xdr:nvSpPr>
      <xdr:spPr>
        <a:xfrm>
          <a:off x="1733550" y="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7335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7335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304800"/>
    <xdr:sp fLocksText="0">
      <xdr:nvSpPr>
        <xdr:cNvPr id="1" name="Text Box 1"/>
        <xdr:cNvSpPr txBox="1">
          <a:spLocks noChangeArrowheads="1"/>
        </xdr:cNvSpPr>
      </xdr:nvSpPr>
      <xdr:spPr>
        <a:xfrm>
          <a:off x="1009650" y="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304800"/>
    <xdr:sp fLocksText="0">
      <xdr:nvSpPr>
        <xdr:cNvPr id="2" name="Text Box 1"/>
        <xdr:cNvSpPr txBox="1">
          <a:spLocks noChangeArrowheads="1"/>
        </xdr:cNvSpPr>
      </xdr:nvSpPr>
      <xdr:spPr>
        <a:xfrm>
          <a:off x="1009650" y="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304800"/>
    <xdr:sp fLocksText="0">
      <xdr:nvSpPr>
        <xdr:cNvPr id="3" name="Text Box 1"/>
        <xdr:cNvSpPr txBox="1">
          <a:spLocks noChangeArrowheads="1"/>
        </xdr:cNvSpPr>
      </xdr:nvSpPr>
      <xdr:spPr>
        <a:xfrm>
          <a:off x="1009650" y="0"/>
          <a:ext cx="85725" cy="3048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009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5" name="Text Box 1"/>
        <xdr:cNvSpPr txBox="1">
          <a:spLocks noChangeArrowheads="1"/>
        </xdr:cNvSpPr>
      </xdr:nvSpPr>
      <xdr:spPr>
        <a:xfrm>
          <a:off x="1009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6" name="Text Box 1"/>
        <xdr:cNvSpPr txBox="1">
          <a:spLocks noChangeArrowheads="1"/>
        </xdr:cNvSpPr>
      </xdr:nvSpPr>
      <xdr:spPr>
        <a:xfrm>
          <a:off x="1009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6" t="s">
        <v>14</v>
      </c>
      <c r="B1" s="96"/>
      <c r="C1" s="95" t="s">
        <v>55</v>
      </c>
      <c r="D1" s="95"/>
      <c r="E1" s="95"/>
      <c r="F1" s="97" t="s">
        <v>51</v>
      </c>
      <c r="G1" s="97"/>
      <c r="H1" s="97"/>
    </row>
    <row r="2" spans="1:8" ht="33.75" customHeight="1">
      <c r="A2" s="98" t="s">
        <v>58</v>
      </c>
      <c r="B2" s="98"/>
      <c r="C2" s="95"/>
      <c r="D2" s="95"/>
      <c r="E2" s="95"/>
      <c r="F2" s="94" t="s">
        <v>52</v>
      </c>
      <c r="G2" s="94"/>
      <c r="H2" s="94"/>
    </row>
    <row r="3" spans="1:8" ht="19.5" customHeight="1">
      <c r="A3" s="4" t="s">
        <v>46</v>
      </c>
      <c r="B3" s="4"/>
      <c r="C3" s="22"/>
      <c r="D3" s="22"/>
      <c r="E3" s="22"/>
      <c r="F3" s="94" t="s">
        <v>53</v>
      </c>
      <c r="G3" s="94"/>
      <c r="H3" s="94"/>
    </row>
    <row r="4" spans="1:8" s="5" customFormat="1" ht="19.5" customHeight="1">
      <c r="A4" s="4"/>
      <c r="B4" s="4"/>
      <c r="D4" s="6"/>
      <c r="F4" s="7" t="s">
        <v>54</v>
      </c>
      <c r="G4" s="7"/>
      <c r="H4" s="7"/>
    </row>
    <row r="5" spans="1:8" s="21" customFormat="1" ht="36" customHeight="1">
      <c r="A5" s="76" t="s">
        <v>41</v>
      </c>
      <c r="B5" s="77"/>
      <c r="C5" s="80" t="s">
        <v>49</v>
      </c>
      <c r="D5" s="81"/>
      <c r="E5" s="82" t="s">
        <v>48</v>
      </c>
      <c r="F5" s="82"/>
      <c r="G5" s="82"/>
      <c r="H5" s="83"/>
    </row>
    <row r="6" spans="1:8" s="21" customFormat="1" ht="20.25" customHeight="1">
      <c r="A6" s="78"/>
      <c r="B6" s="79"/>
      <c r="C6" s="84" t="s">
        <v>2</v>
      </c>
      <c r="D6" s="84" t="s">
        <v>56</v>
      </c>
      <c r="E6" s="86" t="s">
        <v>50</v>
      </c>
      <c r="F6" s="83"/>
      <c r="G6" s="86" t="s">
        <v>57</v>
      </c>
      <c r="H6" s="83"/>
    </row>
    <row r="7" spans="1:8" s="21" customFormat="1" ht="52.5" customHeight="1">
      <c r="A7" s="78"/>
      <c r="B7" s="79"/>
      <c r="C7" s="85"/>
      <c r="D7" s="85"/>
      <c r="E7" s="3" t="s">
        <v>2</v>
      </c>
      <c r="F7" s="3" t="s">
        <v>6</v>
      </c>
      <c r="G7" s="3" t="s">
        <v>2</v>
      </c>
      <c r="H7" s="3" t="s">
        <v>6</v>
      </c>
    </row>
    <row r="8" spans="1:8" ht="15" customHeight="1">
      <c r="A8" s="88" t="s">
        <v>4</v>
      </c>
      <c r="B8" s="89"/>
      <c r="C8" s="8">
        <v>1</v>
      </c>
      <c r="D8" s="8" t="s">
        <v>26</v>
      </c>
      <c r="E8" s="8" t="s">
        <v>31</v>
      </c>
      <c r="F8" s="8" t="s">
        <v>42</v>
      </c>
      <c r="G8" s="8" t="s">
        <v>43</v>
      </c>
      <c r="H8" s="8" t="s">
        <v>44</v>
      </c>
    </row>
    <row r="9" spans="1:8" ht="26.25" customHeight="1">
      <c r="A9" s="90" t="s">
        <v>19</v>
      </c>
      <c r="B9" s="91"/>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31</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92" t="s">
        <v>40</v>
      </c>
      <c r="C16" s="92"/>
      <c r="D16" s="24"/>
      <c r="E16" s="73" t="s">
        <v>12</v>
      </c>
      <c r="F16" s="73"/>
      <c r="G16" s="73"/>
      <c r="H16" s="73"/>
    </row>
    <row r="17" spans="2:8" ht="15.75" customHeight="1">
      <c r="B17" s="92"/>
      <c r="C17" s="92"/>
      <c r="D17" s="24"/>
      <c r="E17" s="74" t="s">
        <v>21</v>
      </c>
      <c r="F17" s="74"/>
      <c r="G17" s="74"/>
      <c r="H17" s="74"/>
    </row>
    <row r="18" spans="2:8" s="25" customFormat="1" ht="15.75" customHeight="1">
      <c r="B18" s="92"/>
      <c r="C18" s="92"/>
      <c r="D18" s="26"/>
      <c r="E18" s="75" t="s">
        <v>39</v>
      </c>
      <c r="F18" s="75"/>
      <c r="G18" s="75"/>
      <c r="H18" s="75"/>
    </row>
    <row r="20" ht="15.75">
      <c r="B20" s="17"/>
    </row>
    <row r="22" ht="15.75" hidden="1">
      <c r="A22" s="18" t="s">
        <v>23</v>
      </c>
    </row>
    <row r="23" spans="1:3" ht="15.75" hidden="1">
      <c r="A23" s="19"/>
      <c r="B23" s="93" t="s">
        <v>35</v>
      </c>
      <c r="C23" s="93"/>
    </row>
    <row r="24" spans="1:8" ht="15.75" customHeight="1" hidden="1">
      <c r="A24" s="20" t="s">
        <v>13</v>
      </c>
      <c r="B24" s="87" t="s">
        <v>37</v>
      </c>
      <c r="C24" s="87"/>
      <c r="D24" s="20"/>
      <c r="E24" s="20"/>
      <c r="F24" s="20"/>
      <c r="G24" s="20"/>
      <c r="H24" s="20"/>
    </row>
    <row r="25" spans="1:8" ht="15" customHeight="1" hidden="1">
      <c r="A25" s="20"/>
      <c r="B25" s="87" t="s">
        <v>38</v>
      </c>
      <c r="C25" s="87"/>
      <c r="D25" s="87"/>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Z84"/>
  <sheetViews>
    <sheetView zoomScalePageLayoutView="0" workbookViewId="0" topLeftCell="A1">
      <selection activeCell="F14" sqref="F14"/>
    </sheetView>
  </sheetViews>
  <sheetFormatPr defaultColWidth="9.00390625" defaultRowHeight="15.75"/>
  <cols>
    <col min="1" max="1" width="3.50390625" style="28" customWidth="1"/>
    <col min="2" max="2" width="19.25390625" style="28" customWidth="1"/>
    <col min="3" max="3" width="8.00390625" style="28" customWidth="1"/>
    <col min="4" max="4" width="7.375" style="28" customWidth="1"/>
    <col min="5" max="5" width="6.375" style="28" customWidth="1"/>
    <col min="6" max="6" width="6.50390625" style="28" customWidth="1"/>
    <col min="7" max="7" width="6.125" style="28" customWidth="1"/>
    <col min="8" max="8" width="7.62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5.75390625" style="28" customWidth="1"/>
    <col min="18" max="18" width="7.375" style="28" customWidth="1"/>
    <col min="19" max="19" width="7.75390625" style="28" customWidth="1"/>
    <col min="20" max="16384" width="9.00390625" style="28" customWidth="1"/>
  </cols>
  <sheetData>
    <row r="1" spans="1:20" ht="20.25" customHeight="1">
      <c r="A1" s="34" t="s">
        <v>15</v>
      </c>
      <c r="B1" s="34"/>
      <c r="C1" s="34"/>
      <c r="E1" s="119" t="s">
        <v>47</v>
      </c>
      <c r="F1" s="119"/>
      <c r="G1" s="119"/>
      <c r="H1" s="119"/>
      <c r="I1" s="119"/>
      <c r="J1" s="119"/>
      <c r="K1" s="119"/>
      <c r="L1" s="119"/>
      <c r="M1" s="119"/>
      <c r="N1" s="119"/>
      <c r="O1" s="119"/>
      <c r="P1" s="32" t="s">
        <v>96</v>
      </c>
      <c r="Q1" s="32"/>
      <c r="R1" s="32"/>
      <c r="S1" s="32"/>
      <c r="T1" s="32"/>
    </row>
    <row r="2" spans="1:20" ht="17.25" customHeight="1">
      <c r="A2" s="128" t="s">
        <v>94</v>
      </c>
      <c r="B2" s="128"/>
      <c r="C2" s="128"/>
      <c r="D2" s="128"/>
      <c r="E2" s="120" t="s">
        <v>20</v>
      </c>
      <c r="F2" s="120"/>
      <c r="G2" s="120"/>
      <c r="H2" s="120"/>
      <c r="I2" s="120"/>
      <c r="J2" s="120"/>
      <c r="K2" s="120"/>
      <c r="L2" s="120"/>
      <c r="M2" s="120"/>
      <c r="N2" s="120"/>
      <c r="O2" s="120"/>
      <c r="P2" s="129" t="s">
        <v>97</v>
      </c>
      <c r="Q2" s="129"/>
      <c r="R2" s="129"/>
      <c r="S2" s="129"/>
      <c r="T2" s="35"/>
    </row>
    <row r="3" spans="1:20" ht="14.25" customHeight="1">
      <c r="A3" s="128" t="s">
        <v>95</v>
      </c>
      <c r="B3" s="128"/>
      <c r="C3" s="128"/>
      <c r="D3" s="128"/>
      <c r="E3" s="121" t="s">
        <v>190</v>
      </c>
      <c r="F3" s="121"/>
      <c r="G3" s="121"/>
      <c r="H3" s="121"/>
      <c r="I3" s="121"/>
      <c r="J3" s="121"/>
      <c r="K3" s="121"/>
      <c r="L3" s="121"/>
      <c r="M3" s="121"/>
      <c r="N3" s="121"/>
      <c r="O3" s="121"/>
      <c r="P3" s="32" t="s">
        <v>98</v>
      </c>
      <c r="Q3" s="36"/>
      <c r="R3" s="32"/>
      <c r="S3" s="32"/>
      <c r="T3" s="32"/>
    </row>
    <row r="4" spans="1:20" ht="14.25" customHeight="1">
      <c r="A4" s="34" t="s">
        <v>78</v>
      </c>
      <c r="B4" s="34"/>
      <c r="C4" s="34"/>
      <c r="D4" s="34"/>
      <c r="E4" s="34"/>
      <c r="F4" s="34"/>
      <c r="G4" s="34"/>
      <c r="H4" s="34"/>
      <c r="I4" s="34"/>
      <c r="J4" s="34"/>
      <c r="K4" s="34"/>
      <c r="L4" s="34"/>
      <c r="M4" s="34"/>
      <c r="N4" s="31"/>
      <c r="O4" s="31"/>
      <c r="P4" s="129" t="s">
        <v>184</v>
      </c>
      <c r="Q4" s="129"/>
      <c r="R4" s="129"/>
      <c r="S4" s="129"/>
      <c r="T4" s="35"/>
    </row>
    <row r="5" spans="2:19" ht="12.75" customHeight="1">
      <c r="B5" s="19"/>
      <c r="C5" s="19"/>
      <c r="Q5" s="37" t="s">
        <v>93</v>
      </c>
      <c r="R5" s="38"/>
      <c r="S5" s="38"/>
    </row>
    <row r="6" spans="1:19" ht="22.5" customHeight="1">
      <c r="A6" s="76" t="s">
        <v>41</v>
      </c>
      <c r="B6" s="77"/>
      <c r="C6" s="113" t="s">
        <v>79</v>
      </c>
      <c r="D6" s="114"/>
      <c r="E6" s="115"/>
      <c r="F6" s="122" t="s">
        <v>60</v>
      </c>
      <c r="G6" s="124" t="s">
        <v>80</v>
      </c>
      <c r="H6" s="110" t="s">
        <v>61</v>
      </c>
      <c r="I6" s="111"/>
      <c r="J6" s="111"/>
      <c r="K6" s="111"/>
      <c r="L6" s="111"/>
      <c r="M6" s="111"/>
      <c r="N6" s="111"/>
      <c r="O6" s="111"/>
      <c r="P6" s="111"/>
      <c r="Q6" s="112"/>
      <c r="R6" s="100" t="s">
        <v>81</v>
      </c>
      <c r="S6" s="100" t="s">
        <v>82</v>
      </c>
    </row>
    <row r="7" spans="1:26" s="39" customFormat="1" ht="16.5" customHeight="1">
      <c r="A7" s="78"/>
      <c r="B7" s="79"/>
      <c r="C7" s="100" t="s">
        <v>24</v>
      </c>
      <c r="D7" s="103" t="s">
        <v>5</v>
      </c>
      <c r="E7" s="104"/>
      <c r="F7" s="123"/>
      <c r="G7" s="101"/>
      <c r="H7" s="124" t="s">
        <v>18</v>
      </c>
      <c r="I7" s="103" t="s">
        <v>62</v>
      </c>
      <c r="J7" s="107"/>
      <c r="K7" s="107"/>
      <c r="L7" s="107"/>
      <c r="M7" s="107"/>
      <c r="N7" s="107"/>
      <c r="O7" s="107"/>
      <c r="P7" s="108"/>
      <c r="Q7" s="104" t="s">
        <v>83</v>
      </c>
      <c r="R7" s="101"/>
      <c r="S7" s="101"/>
      <c r="T7" s="32"/>
      <c r="U7" s="32"/>
      <c r="V7" s="32"/>
      <c r="W7" s="32"/>
      <c r="X7" s="32"/>
      <c r="Y7" s="32"/>
      <c r="Z7" s="32"/>
    </row>
    <row r="8" spans="1:19" ht="15.75" customHeight="1">
      <c r="A8" s="78"/>
      <c r="B8" s="79"/>
      <c r="C8" s="101"/>
      <c r="D8" s="105"/>
      <c r="E8" s="106"/>
      <c r="F8" s="123"/>
      <c r="G8" s="101"/>
      <c r="H8" s="101"/>
      <c r="I8" s="124" t="s">
        <v>18</v>
      </c>
      <c r="J8" s="126" t="s">
        <v>5</v>
      </c>
      <c r="K8" s="127"/>
      <c r="L8" s="127"/>
      <c r="M8" s="127"/>
      <c r="N8" s="127"/>
      <c r="O8" s="127"/>
      <c r="P8" s="125"/>
      <c r="Q8" s="116"/>
      <c r="R8" s="101"/>
      <c r="S8" s="101"/>
    </row>
    <row r="9" spans="1:19" ht="15.75" customHeight="1">
      <c r="A9" s="78"/>
      <c r="B9" s="79"/>
      <c r="C9" s="101"/>
      <c r="D9" s="100" t="s">
        <v>84</v>
      </c>
      <c r="E9" s="100" t="s">
        <v>85</v>
      </c>
      <c r="F9" s="123"/>
      <c r="G9" s="101"/>
      <c r="H9" s="101"/>
      <c r="I9" s="101"/>
      <c r="J9" s="125" t="s">
        <v>86</v>
      </c>
      <c r="K9" s="109" t="s">
        <v>87</v>
      </c>
      <c r="L9" s="130" t="s">
        <v>63</v>
      </c>
      <c r="M9" s="124" t="s">
        <v>88</v>
      </c>
      <c r="N9" s="124" t="s">
        <v>64</v>
      </c>
      <c r="O9" s="124" t="s">
        <v>89</v>
      </c>
      <c r="P9" s="124" t="s">
        <v>90</v>
      </c>
      <c r="Q9" s="116"/>
      <c r="R9" s="101"/>
      <c r="S9" s="101"/>
    </row>
    <row r="10" spans="1:19" ht="60.75" customHeight="1">
      <c r="A10" s="131"/>
      <c r="B10" s="132"/>
      <c r="C10" s="102"/>
      <c r="D10" s="102"/>
      <c r="E10" s="102"/>
      <c r="F10" s="105"/>
      <c r="G10" s="102"/>
      <c r="H10" s="102"/>
      <c r="I10" s="102"/>
      <c r="J10" s="125"/>
      <c r="K10" s="109"/>
      <c r="L10" s="130"/>
      <c r="M10" s="102"/>
      <c r="N10" s="102" t="s">
        <v>64</v>
      </c>
      <c r="O10" s="102" t="s">
        <v>89</v>
      </c>
      <c r="P10" s="102" t="s">
        <v>90</v>
      </c>
      <c r="Q10" s="106"/>
      <c r="R10" s="102"/>
      <c r="S10" s="102"/>
    </row>
    <row r="11" spans="1:19" s="21" customFormat="1" ht="11.25" customHeight="1">
      <c r="A11" s="133" t="s">
        <v>4</v>
      </c>
      <c r="B11" s="134"/>
      <c r="C11" s="45">
        <v>1</v>
      </c>
      <c r="D11" s="45">
        <v>2</v>
      </c>
      <c r="E11" s="45">
        <v>3</v>
      </c>
      <c r="F11" s="45">
        <v>4</v>
      </c>
      <c r="G11" s="45">
        <v>5</v>
      </c>
      <c r="H11" s="45">
        <v>6</v>
      </c>
      <c r="I11" s="45">
        <v>7</v>
      </c>
      <c r="J11" s="45">
        <v>8</v>
      </c>
      <c r="K11" s="45">
        <v>9</v>
      </c>
      <c r="L11" s="45">
        <v>10</v>
      </c>
      <c r="M11" s="45">
        <v>11</v>
      </c>
      <c r="N11" s="45">
        <v>12</v>
      </c>
      <c r="O11" s="45">
        <v>13</v>
      </c>
      <c r="P11" s="45">
        <v>14</v>
      </c>
      <c r="Q11" s="45">
        <v>15</v>
      </c>
      <c r="R11" s="45">
        <v>16</v>
      </c>
      <c r="S11" s="45">
        <v>17</v>
      </c>
    </row>
    <row r="12" spans="1:19" s="21" customFormat="1" ht="22.5" customHeight="1">
      <c r="A12" s="117" t="s">
        <v>17</v>
      </c>
      <c r="B12" s="118"/>
      <c r="C12" s="46">
        <f>C13+C23</f>
        <v>2576</v>
      </c>
      <c r="D12" s="46">
        <f>D13+D23</f>
        <v>1925</v>
      </c>
      <c r="E12" s="46">
        <f aca="true" t="shared" si="0" ref="E12:R12">E13+E23</f>
        <v>651</v>
      </c>
      <c r="F12" s="46">
        <f t="shared" si="0"/>
        <v>10</v>
      </c>
      <c r="G12" s="46">
        <f t="shared" si="0"/>
        <v>0</v>
      </c>
      <c r="H12" s="46">
        <f t="shared" si="0"/>
        <v>2566</v>
      </c>
      <c r="I12" s="46">
        <f t="shared" si="0"/>
        <v>1885</v>
      </c>
      <c r="J12" s="46">
        <f t="shared" si="0"/>
        <v>225</v>
      </c>
      <c r="K12" s="46">
        <f t="shared" si="0"/>
        <v>4</v>
      </c>
      <c r="L12" s="46">
        <f t="shared" si="0"/>
        <v>1554</v>
      </c>
      <c r="M12" s="46">
        <f t="shared" si="0"/>
        <v>85</v>
      </c>
      <c r="N12" s="46">
        <f t="shared" si="0"/>
        <v>1</v>
      </c>
      <c r="O12" s="46">
        <f t="shared" si="0"/>
        <v>0</v>
      </c>
      <c r="P12" s="46">
        <f t="shared" si="0"/>
        <v>16</v>
      </c>
      <c r="Q12" s="46">
        <f t="shared" si="0"/>
        <v>681</v>
      </c>
      <c r="R12" s="46">
        <f t="shared" si="0"/>
        <v>2337</v>
      </c>
      <c r="S12" s="65">
        <f>IF(I12=0,0,(J12+K12)/I12*100)</f>
        <v>12.148541114058355</v>
      </c>
    </row>
    <row r="13" spans="1:20" s="21" customFormat="1" ht="18" customHeight="1">
      <c r="A13" s="47" t="s">
        <v>0</v>
      </c>
      <c r="B13" s="48" t="s">
        <v>59</v>
      </c>
      <c r="C13" s="49">
        <f>SUM(C14:C22)</f>
        <v>183</v>
      </c>
      <c r="D13" s="159">
        <f>SUM(D14:D22)</f>
        <v>118</v>
      </c>
      <c r="E13" s="49">
        <f>SUM(E14:E22)</f>
        <v>65</v>
      </c>
      <c r="F13" s="49">
        <f>SUM(F14:F22)</f>
        <v>0</v>
      </c>
      <c r="G13" s="49">
        <f>SUM(G14:G22)</f>
        <v>0</v>
      </c>
      <c r="H13" s="49">
        <f>I13+Q13</f>
        <v>183</v>
      </c>
      <c r="I13" s="49">
        <f>SUM(I14:I22)</f>
        <v>124</v>
      </c>
      <c r="J13" s="49">
        <f>SUM(J14:J22)</f>
        <v>8</v>
      </c>
      <c r="K13" s="49">
        <f aca="true" t="shared" si="1" ref="K13:P13">SUM(K14:K22)</f>
        <v>0</v>
      </c>
      <c r="L13" s="49">
        <f t="shared" si="1"/>
        <v>112</v>
      </c>
      <c r="M13" s="49">
        <f t="shared" si="1"/>
        <v>1</v>
      </c>
      <c r="N13" s="49">
        <f t="shared" si="1"/>
        <v>0</v>
      </c>
      <c r="O13" s="49">
        <f t="shared" si="1"/>
        <v>0</v>
      </c>
      <c r="P13" s="49">
        <f t="shared" si="1"/>
        <v>3</v>
      </c>
      <c r="Q13" s="49">
        <f>SUM(Q14:Q22)</f>
        <v>59</v>
      </c>
      <c r="R13" s="49">
        <f>SUM(R14:R22)</f>
        <v>175</v>
      </c>
      <c r="S13" s="66">
        <f>IF(I13=0,0,(J13+K13)/I13*100)</f>
        <v>6.451612903225806</v>
      </c>
      <c r="T13" s="61"/>
    </row>
    <row r="14" spans="1:20" s="21" customFormat="1" ht="18" customHeight="1">
      <c r="A14" s="45" t="s">
        <v>25</v>
      </c>
      <c r="B14" s="55" t="s">
        <v>99</v>
      </c>
      <c r="C14" s="49">
        <f>D14+E14</f>
        <v>17</v>
      </c>
      <c r="D14" s="50">
        <v>17</v>
      </c>
      <c r="E14" s="50">
        <v>0</v>
      </c>
      <c r="F14" s="50">
        <v>0</v>
      </c>
      <c r="G14" s="49">
        <f>C14-H14-F14</f>
        <v>0</v>
      </c>
      <c r="H14" s="49">
        <f>I14+Q14</f>
        <v>17</v>
      </c>
      <c r="I14" s="49">
        <f>SUM(J14:P14)</f>
        <v>4</v>
      </c>
      <c r="J14" s="50">
        <v>0</v>
      </c>
      <c r="K14" s="50">
        <v>0</v>
      </c>
      <c r="L14" s="50">
        <v>4</v>
      </c>
      <c r="M14" s="50">
        <v>0</v>
      </c>
      <c r="N14" s="50">
        <v>0</v>
      </c>
      <c r="O14" s="50">
        <v>0</v>
      </c>
      <c r="P14" s="50">
        <v>0</v>
      </c>
      <c r="Q14" s="50">
        <v>13</v>
      </c>
      <c r="R14" s="67">
        <f>H14-J14-K14</f>
        <v>17</v>
      </c>
      <c r="S14" s="66">
        <f aca="true" t="shared" si="2" ref="S14:S71">IF(I14=0,0,(J14+K14)/I14*100)</f>
        <v>0</v>
      </c>
      <c r="T14" s="61"/>
    </row>
    <row r="15" spans="1:20" s="21" customFormat="1" ht="18" customHeight="1">
      <c r="A15" s="45" t="s">
        <v>26</v>
      </c>
      <c r="B15" s="55" t="s">
        <v>100</v>
      </c>
      <c r="C15" s="49">
        <f aca="true" t="shared" si="3" ref="C15:C22">D15+E15</f>
        <v>32</v>
      </c>
      <c r="D15" s="50">
        <v>5</v>
      </c>
      <c r="E15" s="50">
        <v>27</v>
      </c>
      <c r="F15" s="50">
        <v>0</v>
      </c>
      <c r="G15" s="49">
        <f aca="true" t="shared" si="4" ref="G15:G22">C15-H15-F15</f>
        <v>0</v>
      </c>
      <c r="H15" s="49">
        <f aca="true" t="shared" si="5" ref="H15:H21">I15+Q15</f>
        <v>32</v>
      </c>
      <c r="I15" s="49">
        <f aca="true" t="shared" si="6" ref="I15:I21">SUM(J15:P15)</f>
        <v>31</v>
      </c>
      <c r="J15" s="50">
        <v>0</v>
      </c>
      <c r="K15" s="50">
        <v>0</v>
      </c>
      <c r="L15" s="50">
        <v>31</v>
      </c>
      <c r="M15" s="50">
        <v>0</v>
      </c>
      <c r="N15" s="50">
        <v>0</v>
      </c>
      <c r="O15" s="50">
        <v>0</v>
      </c>
      <c r="P15" s="50">
        <v>0</v>
      </c>
      <c r="Q15" s="50">
        <v>1</v>
      </c>
      <c r="R15" s="67">
        <f aca="true" t="shared" si="7" ref="R15:R21">H15-J15-K15</f>
        <v>32</v>
      </c>
      <c r="S15" s="66">
        <f t="shared" si="2"/>
        <v>0</v>
      </c>
      <c r="T15" s="61"/>
    </row>
    <row r="16" spans="1:20" s="21" customFormat="1" ht="18" customHeight="1">
      <c r="A16" s="45" t="s">
        <v>31</v>
      </c>
      <c r="B16" s="55" t="s">
        <v>101</v>
      </c>
      <c r="C16" s="49">
        <f t="shared" si="3"/>
        <v>21</v>
      </c>
      <c r="D16" s="50">
        <v>20</v>
      </c>
      <c r="E16" s="50">
        <v>1</v>
      </c>
      <c r="F16" s="50">
        <v>0</v>
      </c>
      <c r="G16" s="49">
        <f t="shared" si="4"/>
        <v>0</v>
      </c>
      <c r="H16" s="49">
        <f t="shared" si="5"/>
        <v>21</v>
      </c>
      <c r="I16" s="49">
        <f t="shared" si="6"/>
        <v>12</v>
      </c>
      <c r="J16" s="50">
        <v>2</v>
      </c>
      <c r="K16" s="50">
        <v>0</v>
      </c>
      <c r="L16" s="50">
        <v>10</v>
      </c>
      <c r="M16" s="50">
        <v>0</v>
      </c>
      <c r="N16" s="50">
        <v>0</v>
      </c>
      <c r="O16" s="50">
        <v>0</v>
      </c>
      <c r="P16" s="50">
        <v>0</v>
      </c>
      <c r="Q16" s="50">
        <v>9</v>
      </c>
      <c r="R16" s="67">
        <f t="shared" si="7"/>
        <v>19</v>
      </c>
      <c r="S16" s="66">
        <f t="shared" si="2"/>
        <v>16.666666666666664</v>
      </c>
      <c r="T16" s="61"/>
    </row>
    <row r="17" spans="1:20" s="21" customFormat="1" ht="18" customHeight="1">
      <c r="A17" s="45" t="s">
        <v>42</v>
      </c>
      <c r="B17" s="55" t="s">
        <v>146</v>
      </c>
      <c r="C17" s="49">
        <f t="shared" si="3"/>
        <v>11</v>
      </c>
      <c r="D17" s="50">
        <v>9</v>
      </c>
      <c r="E17" s="50">
        <v>2</v>
      </c>
      <c r="F17" s="50">
        <v>0</v>
      </c>
      <c r="G17" s="49">
        <f t="shared" si="4"/>
        <v>0</v>
      </c>
      <c r="H17" s="49">
        <f t="shared" si="5"/>
        <v>11</v>
      </c>
      <c r="I17" s="49">
        <f t="shared" si="6"/>
        <v>8</v>
      </c>
      <c r="J17" s="50">
        <v>1</v>
      </c>
      <c r="K17" s="50">
        <v>0</v>
      </c>
      <c r="L17" s="50">
        <v>7</v>
      </c>
      <c r="M17" s="50">
        <v>0</v>
      </c>
      <c r="N17" s="50">
        <v>0</v>
      </c>
      <c r="O17" s="50">
        <v>0</v>
      </c>
      <c r="P17" s="50">
        <v>0</v>
      </c>
      <c r="Q17" s="50">
        <v>3</v>
      </c>
      <c r="R17" s="67">
        <f t="shared" si="7"/>
        <v>10</v>
      </c>
      <c r="S17" s="66">
        <f t="shared" si="2"/>
        <v>12.5</v>
      </c>
      <c r="T17" s="61"/>
    </row>
    <row r="18" spans="1:20" s="21" customFormat="1" ht="18" customHeight="1">
      <c r="A18" s="45" t="s">
        <v>43</v>
      </c>
      <c r="B18" s="55" t="s">
        <v>102</v>
      </c>
      <c r="C18" s="49">
        <f t="shared" si="3"/>
        <v>43</v>
      </c>
      <c r="D18" s="50">
        <v>18</v>
      </c>
      <c r="E18" s="50">
        <v>25</v>
      </c>
      <c r="F18" s="50">
        <v>0</v>
      </c>
      <c r="G18" s="49">
        <f t="shared" si="4"/>
        <v>0</v>
      </c>
      <c r="H18" s="49">
        <f t="shared" si="5"/>
        <v>43</v>
      </c>
      <c r="I18" s="49">
        <f t="shared" si="6"/>
        <v>32</v>
      </c>
      <c r="J18" s="50">
        <v>0</v>
      </c>
      <c r="K18" s="50">
        <v>0</v>
      </c>
      <c r="L18" s="50">
        <v>32</v>
      </c>
      <c r="M18" s="50">
        <v>0</v>
      </c>
      <c r="N18" s="50">
        <v>0</v>
      </c>
      <c r="O18" s="50">
        <v>0</v>
      </c>
      <c r="P18" s="50">
        <v>0</v>
      </c>
      <c r="Q18" s="50">
        <v>11</v>
      </c>
      <c r="R18" s="67">
        <f t="shared" si="7"/>
        <v>43</v>
      </c>
      <c r="S18" s="66">
        <f t="shared" si="2"/>
        <v>0</v>
      </c>
      <c r="T18" s="61"/>
    </row>
    <row r="19" spans="1:20" s="21" customFormat="1" ht="18" customHeight="1">
      <c r="A19" s="45" t="s">
        <v>44</v>
      </c>
      <c r="B19" s="55" t="s">
        <v>103</v>
      </c>
      <c r="C19" s="49">
        <f t="shared" si="3"/>
        <v>15</v>
      </c>
      <c r="D19" s="50">
        <v>9</v>
      </c>
      <c r="E19" s="50">
        <v>6</v>
      </c>
      <c r="F19" s="50">
        <v>0</v>
      </c>
      <c r="G19" s="49">
        <f t="shared" si="4"/>
        <v>0</v>
      </c>
      <c r="H19" s="49">
        <f t="shared" si="5"/>
        <v>15</v>
      </c>
      <c r="I19" s="49">
        <f t="shared" si="6"/>
        <v>10</v>
      </c>
      <c r="J19" s="50">
        <v>3</v>
      </c>
      <c r="K19" s="50">
        <v>0</v>
      </c>
      <c r="L19" s="50">
        <v>7</v>
      </c>
      <c r="M19" s="50">
        <v>0</v>
      </c>
      <c r="N19" s="50">
        <v>0</v>
      </c>
      <c r="O19" s="50">
        <v>0</v>
      </c>
      <c r="P19" s="50">
        <v>0</v>
      </c>
      <c r="Q19" s="50">
        <v>5</v>
      </c>
      <c r="R19" s="67">
        <f t="shared" si="7"/>
        <v>12</v>
      </c>
      <c r="S19" s="66">
        <f t="shared" si="2"/>
        <v>30</v>
      </c>
      <c r="T19" s="61"/>
    </row>
    <row r="20" spans="1:20" s="21" customFormat="1" ht="18" customHeight="1">
      <c r="A20" s="45" t="s">
        <v>45</v>
      </c>
      <c r="B20" s="55" t="s">
        <v>104</v>
      </c>
      <c r="C20" s="49">
        <f t="shared" si="3"/>
        <v>20</v>
      </c>
      <c r="D20" s="50">
        <v>18</v>
      </c>
      <c r="E20" s="50">
        <v>2</v>
      </c>
      <c r="F20" s="50">
        <v>0</v>
      </c>
      <c r="G20" s="49">
        <f t="shared" si="4"/>
        <v>0</v>
      </c>
      <c r="H20" s="49">
        <f t="shared" si="5"/>
        <v>20</v>
      </c>
      <c r="I20" s="49">
        <f t="shared" si="6"/>
        <v>14</v>
      </c>
      <c r="J20" s="50">
        <v>0</v>
      </c>
      <c r="K20" s="50">
        <v>0</v>
      </c>
      <c r="L20" s="50">
        <v>13</v>
      </c>
      <c r="M20" s="50">
        <v>0</v>
      </c>
      <c r="N20" s="50">
        <v>0</v>
      </c>
      <c r="O20" s="50">
        <v>0</v>
      </c>
      <c r="P20" s="50">
        <v>1</v>
      </c>
      <c r="Q20" s="50">
        <v>6</v>
      </c>
      <c r="R20" s="67">
        <f t="shared" si="7"/>
        <v>20</v>
      </c>
      <c r="S20" s="66">
        <f t="shared" si="2"/>
        <v>0</v>
      </c>
      <c r="T20" s="61"/>
    </row>
    <row r="21" spans="1:20" s="21" customFormat="1" ht="18" customHeight="1">
      <c r="A21" s="45" t="s">
        <v>105</v>
      </c>
      <c r="B21" s="55" t="s">
        <v>106</v>
      </c>
      <c r="C21" s="49">
        <f t="shared" si="3"/>
        <v>18</v>
      </c>
      <c r="D21" s="50">
        <v>18</v>
      </c>
      <c r="E21" s="50">
        <v>0</v>
      </c>
      <c r="F21" s="50">
        <v>0</v>
      </c>
      <c r="G21" s="49">
        <f t="shared" si="4"/>
        <v>0</v>
      </c>
      <c r="H21" s="49">
        <f t="shared" si="5"/>
        <v>18</v>
      </c>
      <c r="I21" s="49">
        <f t="shared" si="6"/>
        <v>10</v>
      </c>
      <c r="J21" s="50">
        <v>1</v>
      </c>
      <c r="K21" s="50">
        <v>0</v>
      </c>
      <c r="L21" s="50">
        <v>6</v>
      </c>
      <c r="M21" s="50">
        <v>1</v>
      </c>
      <c r="N21" s="50">
        <v>0</v>
      </c>
      <c r="O21" s="50">
        <v>0</v>
      </c>
      <c r="P21" s="50">
        <v>2</v>
      </c>
      <c r="Q21" s="50">
        <v>8</v>
      </c>
      <c r="R21" s="67">
        <f t="shared" si="7"/>
        <v>17</v>
      </c>
      <c r="S21" s="66">
        <f t="shared" si="2"/>
        <v>10</v>
      </c>
      <c r="T21" s="61"/>
    </row>
    <row r="22" spans="1:20" s="21" customFormat="1" ht="18" customHeight="1">
      <c r="A22" s="45" t="s">
        <v>107</v>
      </c>
      <c r="B22" s="55" t="s">
        <v>108</v>
      </c>
      <c r="C22" s="49">
        <f t="shared" si="3"/>
        <v>6</v>
      </c>
      <c r="D22" s="50">
        <v>4</v>
      </c>
      <c r="E22" s="50">
        <v>2</v>
      </c>
      <c r="F22" s="50">
        <v>0</v>
      </c>
      <c r="G22" s="49">
        <f t="shared" si="4"/>
        <v>0</v>
      </c>
      <c r="H22" s="49">
        <f>I22+Q22</f>
        <v>6</v>
      </c>
      <c r="I22" s="49">
        <f>SUM(J22:P22)</f>
        <v>3</v>
      </c>
      <c r="J22" s="50">
        <v>1</v>
      </c>
      <c r="K22" s="50">
        <v>0</v>
      </c>
      <c r="L22" s="50">
        <v>2</v>
      </c>
      <c r="M22" s="50">
        <v>0</v>
      </c>
      <c r="N22" s="50">
        <v>0</v>
      </c>
      <c r="O22" s="50">
        <v>0</v>
      </c>
      <c r="P22" s="50">
        <v>0</v>
      </c>
      <c r="Q22" s="50">
        <v>3</v>
      </c>
      <c r="R22" s="67">
        <f>H22-J22-K22</f>
        <v>5</v>
      </c>
      <c r="S22" s="66">
        <f t="shared" si="2"/>
        <v>33.33333333333333</v>
      </c>
      <c r="T22" s="61"/>
    </row>
    <row r="23" spans="1:19" s="21" customFormat="1" ht="18" customHeight="1">
      <c r="A23" s="47" t="s">
        <v>1</v>
      </c>
      <c r="B23" s="48" t="s">
        <v>10</v>
      </c>
      <c r="C23" s="46">
        <f aca="true" t="shared" si="8" ref="C23:R23">C24+C28+C31+C36+C41+C47+C53+C58+C62</f>
        <v>2393</v>
      </c>
      <c r="D23" s="46">
        <f t="shared" si="8"/>
        <v>1807</v>
      </c>
      <c r="E23" s="46">
        <f t="shared" si="8"/>
        <v>586</v>
      </c>
      <c r="F23" s="46">
        <f t="shared" si="8"/>
        <v>10</v>
      </c>
      <c r="G23" s="46">
        <f t="shared" si="8"/>
        <v>0</v>
      </c>
      <c r="H23" s="46">
        <f t="shared" si="8"/>
        <v>2383</v>
      </c>
      <c r="I23" s="46">
        <f t="shared" si="8"/>
        <v>1761</v>
      </c>
      <c r="J23" s="46">
        <f t="shared" si="8"/>
        <v>217</v>
      </c>
      <c r="K23" s="46">
        <f t="shared" si="8"/>
        <v>4</v>
      </c>
      <c r="L23" s="46">
        <f t="shared" si="8"/>
        <v>1442</v>
      </c>
      <c r="M23" s="46">
        <f t="shared" si="8"/>
        <v>84</v>
      </c>
      <c r="N23" s="46">
        <f t="shared" si="8"/>
        <v>1</v>
      </c>
      <c r="O23" s="46">
        <f t="shared" si="8"/>
        <v>0</v>
      </c>
      <c r="P23" s="46">
        <f t="shared" si="8"/>
        <v>13</v>
      </c>
      <c r="Q23" s="46">
        <f t="shared" si="8"/>
        <v>622</v>
      </c>
      <c r="R23" s="46">
        <f t="shared" si="8"/>
        <v>2162</v>
      </c>
      <c r="S23" s="65">
        <f t="shared" si="2"/>
        <v>12.549687677455989</v>
      </c>
    </row>
    <row r="24" spans="1:19" s="21" customFormat="1" ht="18" customHeight="1">
      <c r="A24" s="47" t="s">
        <v>25</v>
      </c>
      <c r="B24" s="48" t="s">
        <v>109</v>
      </c>
      <c r="C24" s="49">
        <f aca="true" t="shared" si="9" ref="C24:R24">SUM(C25:C27)</f>
        <v>12</v>
      </c>
      <c r="D24" s="49">
        <f t="shared" si="9"/>
        <v>2</v>
      </c>
      <c r="E24" s="49">
        <f t="shared" si="9"/>
        <v>10</v>
      </c>
      <c r="F24" s="49">
        <f t="shared" si="9"/>
        <v>0</v>
      </c>
      <c r="G24" s="49">
        <f t="shared" si="9"/>
        <v>0</v>
      </c>
      <c r="H24" s="49">
        <f t="shared" si="9"/>
        <v>12</v>
      </c>
      <c r="I24" s="49">
        <f t="shared" si="9"/>
        <v>11</v>
      </c>
      <c r="J24" s="49">
        <f t="shared" si="9"/>
        <v>6</v>
      </c>
      <c r="K24" s="49">
        <f t="shared" si="9"/>
        <v>0</v>
      </c>
      <c r="L24" s="49">
        <f t="shared" si="9"/>
        <v>5</v>
      </c>
      <c r="M24" s="49">
        <f t="shared" si="9"/>
        <v>0</v>
      </c>
      <c r="N24" s="49">
        <f t="shared" si="9"/>
        <v>0</v>
      </c>
      <c r="O24" s="49">
        <f t="shared" si="9"/>
        <v>0</v>
      </c>
      <c r="P24" s="49">
        <f t="shared" si="9"/>
        <v>0</v>
      </c>
      <c r="Q24" s="49">
        <f t="shared" si="9"/>
        <v>1</v>
      </c>
      <c r="R24" s="49">
        <f t="shared" si="9"/>
        <v>6</v>
      </c>
      <c r="S24" s="66">
        <f t="shared" si="2"/>
        <v>54.54545454545454</v>
      </c>
    </row>
    <row r="25" spans="1:19" s="21" customFormat="1" ht="18" customHeight="1">
      <c r="A25" s="45" t="s">
        <v>27</v>
      </c>
      <c r="B25" s="55" t="s">
        <v>147</v>
      </c>
      <c r="C25" s="49">
        <f>D25+E25</f>
        <v>0</v>
      </c>
      <c r="D25" s="50">
        <v>0</v>
      </c>
      <c r="E25" s="50">
        <v>0</v>
      </c>
      <c r="F25" s="50">
        <v>0</v>
      </c>
      <c r="G25" s="49">
        <f>C25-H25-F25</f>
        <v>0</v>
      </c>
      <c r="H25" s="49">
        <f>I25+Q25</f>
        <v>0</v>
      </c>
      <c r="I25" s="49">
        <f>SUM(J25:P25)</f>
        <v>0</v>
      </c>
      <c r="J25" s="50">
        <v>0</v>
      </c>
      <c r="K25" s="50">
        <v>0</v>
      </c>
      <c r="L25" s="50">
        <v>0</v>
      </c>
      <c r="M25" s="50">
        <v>0</v>
      </c>
      <c r="N25" s="50">
        <v>0</v>
      </c>
      <c r="O25" s="50">
        <v>0</v>
      </c>
      <c r="P25" s="50">
        <v>0</v>
      </c>
      <c r="Q25" s="50">
        <v>0</v>
      </c>
      <c r="R25" s="67">
        <f>H25-J25-K25</f>
        <v>0</v>
      </c>
      <c r="S25" s="66">
        <f t="shared" si="2"/>
        <v>0</v>
      </c>
    </row>
    <row r="26" spans="1:19" s="21" customFormat="1" ht="18" customHeight="1">
      <c r="A26" s="45" t="s">
        <v>28</v>
      </c>
      <c r="B26" s="55" t="s">
        <v>148</v>
      </c>
      <c r="C26" s="49">
        <f>D26+E26</f>
        <v>4</v>
      </c>
      <c r="D26" s="50">
        <v>1</v>
      </c>
      <c r="E26" s="50">
        <v>3</v>
      </c>
      <c r="F26" s="50">
        <v>0</v>
      </c>
      <c r="G26" s="49">
        <f>C26-H26-F26</f>
        <v>0</v>
      </c>
      <c r="H26" s="49">
        <f>I26+Q26</f>
        <v>4</v>
      </c>
      <c r="I26" s="49">
        <f>SUM(J26:P26)</f>
        <v>4</v>
      </c>
      <c r="J26" s="50">
        <v>0</v>
      </c>
      <c r="K26" s="50">
        <v>0</v>
      </c>
      <c r="L26" s="50">
        <v>4</v>
      </c>
      <c r="M26" s="50">
        <v>0</v>
      </c>
      <c r="N26" s="50">
        <v>0</v>
      </c>
      <c r="O26" s="50">
        <v>0</v>
      </c>
      <c r="P26" s="50">
        <v>0</v>
      </c>
      <c r="Q26" s="50">
        <v>0</v>
      </c>
      <c r="R26" s="67">
        <f>H26-J26-K26</f>
        <v>4</v>
      </c>
      <c r="S26" s="66">
        <f>IF(I26=0,0,(J26+K26)/I26*100)</f>
        <v>0</v>
      </c>
    </row>
    <row r="27" spans="1:19" s="21" customFormat="1" ht="18" customHeight="1">
      <c r="A27" s="45" t="s">
        <v>192</v>
      </c>
      <c r="B27" s="55" t="s">
        <v>191</v>
      </c>
      <c r="C27" s="49">
        <f>D27+E27</f>
        <v>8</v>
      </c>
      <c r="D27" s="50">
        <v>1</v>
      </c>
      <c r="E27" s="50">
        <v>7</v>
      </c>
      <c r="F27" s="50">
        <v>0</v>
      </c>
      <c r="G27" s="49">
        <f aca="true" t="shared" si="10" ref="G27:G71">C27-H27-F27</f>
        <v>0</v>
      </c>
      <c r="H27" s="49">
        <f>I27+Q27</f>
        <v>8</v>
      </c>
      <c r="I27" s="49">
        <f>SUM(J27:P27)</f>
        <v>7</v>
      </c>
      <c r="J27" s="50">
        <v>6</v>
      </c>
      <c r="K27" s="50">
        <v>0</v>
      </c>
      <c r="L27" s="50">
        <v>1</v>
      </c>
      <c r="M27" s="50">
        <v>0</v>
      </c>
      <c r="N27" s="50">
        <v>0</v>
      </c>
      <c r="O27" s="50">
        <v>0</v>
      </c>
      <c r="P27" s="50">
        <v>0</v>
      </c>
      <c r="Q27" s="50">
        <v>1</v>
      </c>
      <c r="R27" s="67">
        <f>H27-J27-K27</f>
        <v>2</v>
      </c>
      <c r="S27" s="66">
        <f t="shared" si="2"/>
        <v>85.71428571428571</v>
      </c>
    </row>
    <row r="28" spans="1:19" s="21" customFormat="1" ht="18" customHeight="1">
      <c r="A28" s="47" t="s">
        <v>26</v>
      </c>
      <c r="B28" s="48" t="s">
        <v>110</v>
      </c>
      <c r="C28" s="49">
        <f>SUM(C29:C30)</f>
        <v>24</v>
      </c>
      <c r="D28" s="49">
        <f aca="true" t="shared" si="11" ref="D28:R28">SUM(D29:D30)</f>
        <v>13</v>
      </c>
      <c r="E28" s="49">
        <f t="shared" si="11"/>
        <v>11</v>
      </c>
      <c r="F28" s="49">
        <f t="shared" si="11"/>
        <v>0</v>
      </c>
      <c r="G28" s="49">
        <f t="shared" si="11"/>
        <v>0</v>
      </c>
      <c r="H28" s="49">
        <f t="shared" si="11"/>
        <v>24</v>
      </c>
      <c r="I28" s="49">
        <f t="shared" si="11"/>
        <v>14</v>
      </c>
      <c r="J28" s="49">
        <f t="shared" si="11"/>
        <v>4</v>
      </c>
      <c r="K28" s="49">
        <f t="shared" si="11"/>
        <v>0</v>
      </c>
      <c r="L28" s="49">
        <f t="shared" si="11"/>
        <v>10</v>
      </c>
      <c r="M28" s="49">
        <f t="shared" si="11"/>
        <v>0</v>
      </c>
      <c r="N28" s="49">
        <f t="shared" si="11"/>
        <v>0</v>
      </c>
      <c r="O28" s="49">
        <f t="shared" si="11"/>
        <v>0</v>
      </c>
      <c r="P28" s="49">
        <f t="shared" si="11"/>
        <v>0</v>
      </c>
      <c r="Q28" s="49">
        <f t="shared" si="11"/>
        <v>10</v>
      </c>
      <c r="R28" s="49">
        <f t="shared" si="11"/>
        <v>20</v>
      </c>
      <c r="S28" s="66">
        <f t="shared" si="2"/>
        <v>28.57142857142857</v>
      </c>
    </row>
    <row r="29" spans="1:19" s="21" customFormat="1" ht="18" customHeight="1">
      <c r="A29" s="45" t="s">
        <v>29</v>
      </c>
      <c r="B29" s="55" t="s">
        <v>149</v>
      </c>
      <c r="C29" s="49">
        <f>D29+E29</f>
        <v>9</v>
      </c>
      <c r="D29" s="50">
        <v>5</v>
      </c>
      <c r="E29" s="50">
        <v>4</v>
      </c>
      <c r="F29" s="50">
        <v>0</v>
      </c>
      <c r="G29" s="49">
        <f t="shared" si="10"/>
        <v>0</v>
      </c>
      <c r="H29" s="49">
        <f>I29+Q29</f>
        <v>9</v>
      </c>
      <c r="I29" s="49">
        <f>SUM(J29:P29)</f>
        <v>7</v>
      </c>
      <c r="J29" s="50">
        <v>2</v>
      </c>
      <c r="K29" s="50">
        <v>0</v>
      </c>
      <c r="L29" s="50">
        <v>5</v>
      </c>
      <c r="M29" s="50">
        <v>0</v>
      </c>
      <c r="N29" s="50">
        <v>0</v>
      </c>
      <c r="O29" s="50">
        <v>0</v>
      </c>
      <c r="P29" s="50">
        <v>0</v>
      </c>
      <c r="Q29" s="50">
        <v>2</v>
      </c>
      <c r="R29" s="67">
        <f>H29-J29-K29</f>
        <v>7</v>
      </c>
      <c r="S29" s="66">
        <f t="shared" si="2"/>
        <v>28.57142857142857</v>
      </c>
    </row>
    <row r="30" spans="1:19" s="21" customFormat="1" ht="18" customHeight="1">
      <c r="A30" s="45" t="s">
        <v>30</v>
      </c>
      <c r="B30" s="55" t="s">
        <v>150</v>
      </c>
      <c r="C30" s="49">
        <f>D30+E30</f>
        <v>15</v>
      </c>
      <c r="D30" s="50">
        <v>8</v>
      </c>
      <c r="E30" s="50">
        <v>7</v>
      </c>
      <c r="F30" s="50">
        <v>0</v>
      </c>
      <c r="G30" s="49">
        <f t="shared" si="10"/>
        <v>0</v>
      </c>
      <c r="H30" s="49">
        <f>I30+Q30</f>
        <v>15</v>
      </c>
      <c r="I30" s="49">
        <f>SUM(J30:P30)</f>
        <v>7</v>
      </c>
      <c r="J30" s="50">
        <v>2</v>
      </c>
      <c r="K30" s="50">
        <v>0</v>
      </c>
      <c r="L30" s="50">
        <v>5</v>
      </c>
      <c r="M30" s="50">
        <v>0</v>
      </c>
      <c r="N30" s="50">
        <v>0</v>
      </c>
      <c r="O30" s="50">
        <v>0</v>
      </c>
      <c r="P30" s="50">
        <v>0</v>
      </c>
      <c r="Q30" s="50">
        <v>8</v>
      </c>
      <c r="R30" s="67">
        <f>H30-J30-K30</f>
        <v>13</v>
      </c>
      <c r="S30" s="66">
        <f t="shared" si="2"/>
        <v>28.57142857142857</v>
      </c>
    </row>
    <row r="31" spans="1:19" s="21" customFormat="1" ht="18" customHeight="1">
      <c r="A31" s="47" t="s">
        <v>31</v>
      </c>
      <c r="B31" s="48" t="s">
        <v>111</v>
      </c>
      <c r="C31" s="49">
        <f>SUM(C32:C35)</f>
        <v>186</v>
      </c>
      <c r="D31" s="49">
        <f aca="true" t="shared" si="12" ref="D31:R31">SUM(D32:D35)</f>
        <v>144</v>
      </c>
      <c r="E31" s="49">
        <f t="shared" si="12"/>
        <v>42</v>
      </c>
      <c r="F31" s="49">
        <f t="shared" si="12"/>
        <v>1</v>
      </c>
      <c r="G31" s="49">
        <f t="shared" si="12"/>
        <v>0</v>
      </c>
      <c r="H31" s="49">
        <f t="shared" si="12"/>
        <v>185</v>
      </c>
      <c r="I31" s="49">
        <f t="shared" si="12"/>
        <v>127</v>
      </c>
      <c r="J31" s="49">
        <f t="shared" si="12"/>
        <v>24</v>
      </c>
      <c r="K31" s="49">
        <f t="shared" si="12"/>
        <v>0</v>
      </c>
      <c r="L31" s="49">
        <f t="shared" si="12"/>
        <v>103</v>
      </c>
      <c r="M31" s="49">
        <f t="shared" si="12"/>
        <v>0</v>
      </c>
      <c r="N31" s="49">
        <f t="shared" si="12"/>
        <v>0</v>
      </c>
      <c r="O31" s="49">
        <f t="shared" si="12"/>
        <v>0</v>
      </c>
      <c r="P31" s="49">
        <f t="shared" si="12"/>
        <v>0</v>
      </c>
      <c r="Q31" s="49">
        <f t="shared" si="12"/>
        <v>58</v>
      </c>
      <c r="R31" s="49">
        <f t="shared" si="12"/>
        <v>161</v>
      </c>
      <c r="S31" s="66">
        <f t="shared" si="2"/>
        <v>18.89763779527559</v>
      </c>
    </row>
    <row r="32" spans="1:19" s="21" customFormat="1" ht="18" customHeight="1">
      <c r="A32" s="45" t="s">
        <v>66</v>
      </c>
      <c r="B32" s="55" t="s">
        <v>151</v>
      </c>
      <c r="C32" s="49">
        <f>D32+E32</f>
        <v>26</v>
      </c>
      <c r="D32" s="50">
        <v>12</v>
      </c>
      <c r="E32" s="50">
        <v>14</v>
      </c>
      <c r="F32" s="50">
        <v>1</v>
      </c>
      <c r="G32" s="49">
        <f t="shared" si="10"/>
        <v>0</v>
      </c>
      <c r="H32" s="49">
        <f>I32+Q32</f>
        <v>25</v>
      </c>
      <c r="I32" s="49">
        <f>SUM(J32:P32)</f>
        <v>17</v>
      </c>
      <c r="J32" s="50">
        <v>5</v>
      </c>
      <c r="K32" s="50">
        <v>0</v>
      </c>
      <c r="L32" s="50">
        <v>12</v>
      </c>
      <c r="M32" s="50">
        <v>0</v>
      </c>
      <c r="N32" s="50">
        <v>0</v>
      </c>
      <c r="O32" s="50">
        <v>0</v>
      </c>
      <c r="P32" s="50">
        <v>0</v>
      </c>
      <c r="Q32" s="50">
        <v>8</v>
      </c>
      <c r="R32" s="67">
        <f>H32-J32-K32</f>
        <v>20</v>
      </c>
      <c r="S32" s="66">
        <f t="shared" si="2"/>
        <v>29.411764705882355</v>
      </c>
    </row>
    <row r="33" spans="1:19" s="21" customFormat="1" ht="18" customHeight="1">
      <c r="A33" s="45" t="s">
        <v>67</v>
      </c>
      <c r="B33" s="55" t="s">
        <v>152</v>
      </c>
      <c r="C33" s="49">
        <f aca="true" t="shared" si="13" ref="C33:C71">D33+E33</f>
        <v>43</v>
      </c>
      <c r="D33" s="50">
        <v>33</v>
      </c>
      <c r="E33" s="50">
        <v>10</v>
      </c>
      <c r="F33" s="50">
        <v>0</v>
      </c>
      <c r="G33" s="49">
        <f t="shared" si="10"/>
        <v>0</v>
      </c>
      <c r="H33" s="49">
        <f aca="true" t="shared" si="14" ref="H33:H71">I33+Q33</f>
        <v>43</v>
      </c>
      <c r="I33" s="49">
        <f aca="true" t="shared" si="15" ref="I33:I71">SUM(J33:P33)</f>
        <v>31</v>
      </c>
      <c r="J33" s="50">
        <v>9</v>
      </c>
      <c r="K33" s="50">
        <v>0</v>
      </c>
      <c r="L33" s="50">
        <v>22</v>
      </c>
      <c r="M33" s="50">
        <v>0</v>
      </c>
      <c r="N33" s="50">
        <v>0</v>
      </c>
      <c r="O33" s="50">
        <v>0</v>
      </c>
      <c r="P33" s="50">
        <v>0</v>
      </c>
      <c r="Q33" s="50">
        <v>12</v>
      </c>
      <c r="R33" s="67">
        <f aca="true" t="shared" si="16" ref="R33:R71">H33-J33-K33</f>
        <v>34</v>
      </c>
      <c r="S33" s="66">
        <f t="shared" si="2"/>
        <v>29.03225806451613</v>
      </c>
    </row>
    <row r="34" spans="1:19" s="21" customFormat="1" ht="18" customHeight="1">
      <c r="A34" s="45" t="s">
        <v>68</v>
      </c>
      <c r="B34" s="55" t="s">
        <v>153</v>
      </c>
      <c r="C34" s="49">
        <f t="shared" si="13"/>
        <v>66</v>
      </c>
      <c r="D34" s="50">
        <v>50</v>
      </c>
      <c r="E34" s="50">
        <v>16</v>
      </c>
      <c r="F34" s="50">
        <v>0</v>
      </c>
      <c r="G34" s="49">
        <f t="shared" si="10"/>
        <v>0</v>
      </c>
      <c r="H34" s="49">
        <f t="shared" si="14"/>
        <v>66</v>
      </c>
      <c r="I34" s="49">
        <f t="shared" si="15"/>
        <v>42</v>
      </c>
      <c r="J34" s="50">
        <v>9</v>
      </c>
      <c r="K34" s="50">
        <v>0</v>
      </c>
      <c r="L34" s="50">
        <v>33</v>
      </c>
      <c r="M34" s="50">
        <v>0</v>
      </c>
      <c r="N34" s="50">
        <v>0</v>
      </c>
      <c r="O34" s="50">
        <v>0</v>
      </c>
      <c r="P34" s="50">
        <v>0</v>
      </c>
      <c r="Q34" s="50">
        <v>24</v>
      </c>
      <c r="R34" s="67">
        <f t="shared" si="16"/>
        <v>57</v>
      </c>
      <c r="S34" s="66">
        <f t="shared" si="2"/>
        <v>21.428571428571427</v>
      </c>
    </row>
    <row r="35" spans="1:19" s="21" customFormat="1" ht="18" customHeight="1">
      <c r="A35" s="45" t="s">
        <v>112</v>
      </c>
      <c r="B35" s="55" t="s">
        <v>175</v>
      </c>
      <c r="C35" s="49">
        <f t="shared" si="13"/>
        <v>51</v>
      </c>
      <c r="D35" s="50">
        <v>49</v>
      </c>
      <c r="E35" s="50">
        <v>2</v>
      </c>
      <c r="F35" s="50">
        <v>0</v>
      </c>
      <c r="G35" s="49">
        <f t="shared" si="10"/>
        <v>0</v>
      </c>
      <c r="H35" s="49">
        <f t="shared" si="14"/>
        <v>51</v>
      </c>
      <c r="I35" s="49">
        <f t="shared" si="15"/>
        <v>37</v>
      </c>
      <c r="J35" s="50">
        <v>1</v>
      </c>
      <c r="K35" s="50">
        <v>0</v>
      </c>
      <c r="L35" s="50">
        <v>36</v>
      </c>
      <c r="M35" s="50">
        <v>0</v>
      </c>
      <c r="N35" s="50">
        <v>0</v>
      </c>
      <c r="O35" s="50">
        <v>0</v>
      </c>
      <c r="P35" s="50">
        <v>0</v>
      </c>
      <c r="Q35" s="50">
        <v>14</v>
      </c>
      <c r="R35" s="67">
        <f t="shared" si="16"/>
        <v>50</v>
      </c>
      <c r="S35" s="66">
        <f t="shared" si="2"/>
        <v>2.7027027027027026</v>
      </c>
    </row>
    <row r="36" spans="1:19" s="21" customFormat="1" ht="18" customHeight="1">
      <c r="A36" s="47" t="s">
        <v>42</v>
      </c>
      <c r="B36" s="48" t="s">
        <v>113</v>
      </c>
      <c r="C36" s="49">
        <f aca="true" t="shared" si="17" ref="C36:R36">SUM(C37:C40)</f>
        <v>222</v>
      </c>
      <c r="D36" s="49">
        <f t="shared" si="17"/>
        <v>148</v>
      </c>
      <c r="E36" s="49">
        <f t="shared" si="17"/>
        <v>74</v>
      </c>
      <c r="F36" s="49">
        <f t="shared" si="17"/>
        <v>3</v>
      </c>
      <c r="G36" s="49">
        <f t="shared" si="17"/>
        <v>0</v>
      </c>
      <c r="H36" s="49">
        <f t="shared" si="17"/>
        <v>219</v>
      </c>
      <c r="I36" s="49">
        <f t="shared" si="17"/>
        <v>171</v>
      </c>
      <c r="J36" s="49">
        <f t="shared" si="17"/>
        <v>34</v>
      </c>
      <c r="K36" s="49">
        <f t="shared" si="17"/>
        <v>0</v>
      </c>
      <c r="L36" s="49">
        <f t="shared" si="17"/>
        <v>127</v>
      </c>
      <c r="M36" s="49">
        <f t="shared" si="17"/>
        <v>8</v>
      </c>
      <c r="N36" s="49">
        <f t="shared" si="17"/>
        <v>0</v>
      </c>
      <c r="O36" s="49">
        <f t="shared" si="17"/>
        <v>0</v>
      </c>
      <c r="P36" s="49">
        <f t="shared" si="17"/>
        <v>2</v>
      </c>
      <c r="Q36" s="49">
        <f t="shared" si="17"/>
        <v>48</v>
      </c>
      <c r="R36" s="49">
        <f t="shared" si="17"/>
        <v>185</v>
      </c>
      <c r="S36" s="66">
        <f t="shared" si="2"/>
        <v>19.883040935672515</v>
      </c>
    </row>
    <row r="37" spans="1:19" s="21" customFormat="1" ht="18" customHeight="1">
      <c r="A37" s="45" t="s">
        <v>69</v>
      </c>
      <c r="B37" s="55" t="s">
        <v>156</v>
      </c>
      <c r="C37" s="49">
        <f t="shared" si="13"/>
        <v>47</v>
      </c>
      <c r="D37" s="50">
        <v>16</v>
      </c>
      <c r="E37" s="50">
        <v>31</v>
      </c>
      <c r="F37" s="50">
        <v>0</v>
      </c>
      <c r="G37" s="49">
        <f t="shared" si="10"/>
        <v>0</v>
      </c>
      <c r="H37" s="49">
        <f t="shared" si="14"/>
        <v>47</v>
      </c>
      <c r="I37" s="49">
        <f t="shared" si="15"/>
        <v>44</v>
      </c>
      <c r="J37" s="50">
        <v>16</v>
      </c>
      <c r="K37" s="50">
        <v>0</v>
      </c>
      <c r="L37" s="50">
        <v>26</v>
      </c>
      <c r="M37" s="50">
        <v>2</v>
      </c>
      <c r="N37" s="50">
        <v>0</v>
      </c>
      <c r="O37" s="50">
        <v>0</v>
      </c>
      <c r="P37" s="50">
        <v>0</v>
      </c>
      <c r="Q37" s="50">
        <v>3</v>
      </c>
      <c r="R37" s="67">
        <f t="shared" si="16"/>
        <v>31</v>
      </c>
      <c r="S37" s="66">
        <f t="shared" si="2"/>
        <v>36.36363636363637</v>
      </c>
    </row>
    <row r="38" spans="1:19" s="21" customFormat="1" ht="18" customHeight="1">
      <c r="A38" s="45" t="s">
        <v>70</v>
      </c>
      <c r="B38" s="55" t="s">
        <v>157</v>
      </c>
      <c r="C38" s="49">
        <f t="shared" si="13"/>
        <v>38</v>
      </c>
      <c r="D38" s="50">
        <v>32</v>
      </c>
      <c r="E38" s="50">
        <v>6</v>
      </c>
      <c r="F38" s="50">
        <v>1</v>
      </c>
      <c r="G38" s="49">
        <f t="shared" si="10"/>
        <v>0</v>
      </c>
      <c r="H38" s="49">
        <f t="shared" si="14"/>
        <v>37</v>
      </c>
      <c r="I38" s="49">
        <f t="shared" si="15"/>
        <v>23</v>
      </c>
      <c r="J38" s="50">
        <v>3</v>
      </c>
      <c r="K38" s="50">
        <v>0</v>
      </c>
      <c r="L38" s="50">
        <v>20</v>
      </c>
      <c r="M38" s="50">
        <v>0</v>
      </c>
      <c r="N38" s="50">
        <v>0</v>
      </c>
      <c r="O38" s="50">
        <v>0</v>
      </c>
      <c r="P38" s="50">
        <v>0</v>
      </c>
      <c r="Q38" s="50">
        <v>14</v>
      </c>
      <c r="R38" s="67">
        <f t="shared" si="16"/>
        <v>34</v>
      </c>
      <c r="S38" s="66">
        <f t="shared" si="2"/>
        <v>13.043478260869565</v>
      </c>
    </row>
    <row r="39" spans="1:19" s="21" customFormat="1" ht="18" customHeight="1">
      <c r="A39" s="45" t="s">
        <v>71</v>
      </c>
      <c r="B39" s="55" t="s">
        <v>158</v>
      </c>
      <c r="C39" s="49">
        <f t="shared" si="13"/>
        <v>76</v>
      </c>
      <c r="D39" s="50">
        <v>47</v>
      </c>
      <c r="E39" s="50">
        <v>29</v>
      </c>
      <c r="F39" s="50">
        <v>2</v>
      </c>
      <c r="G39" s="49">
        <f t="shared" si="10"/>
        <v>0</v>
      </c>
      <c r="H39" s="49">
        <f t="shared" si="14"/>
        <v>74</v>
      </c>
      <c r="I39" s="49">
        <f t="shared" si="15"/>
        <v>54</v>
      </c>
      <c r="J39" s="50">
        <v>8</v>
      </c>
      <c r="K39" s="50">
        <v>0</v>
      </c>
      <c r="L39" s="50">
        <v>45</v>
      </c>
      <c r="M39" s="50">
        <v>1</v>
      </c>
      <c r="N39" s="50">
        <v>0</v>
      </c>
      <c r="O39" s="50">
        <v>0</v>
      </c>
      <c r="P39" s="50">
        <v>0</v>
      </c>
      <c r="Q39" s="50">
        <v>20</v>
      </c>
      <c r="R39" s="67">
        <f t="shared" si="16"/>
        <v>66</v>
      </c>
      <c r="S39" s="66">
        <f t="shared" si="2"/>
        <v>14.814814814814813</v>
      </c>
    </row>
    <row r="40" spans="1:19" s="21" customFormat="1" ht="18" customHeight="1">
      <c r="A40" s="45" t="s">
        <v>72</v>
      </c>
      <c r="B40" s="55" t="s">
        <v>159</v>
      </c>
      <c r="C40" s="49">
        <f t="shared" si="13"/>
        <v>61</v>
      </c>
      <c r="D40" s="50">
        <v>53</v>
      </c>
      <c r="E40" s="50">
        <v>8</v>
      </c>
      <c r="F40" s="50">
        <v>0</v>
      </c>
      <c r="G40" s="49">
        <f t="shared" si="10"/>
        <v>0</v>
      </c>
      <c r="H40" s="49">
        <f t="shared" si="14"/>
        <v>61</v>
      </c>
      <c r="I40" s="49">
        <f t="shared" si="15"/>
        <v>50</v>
      </c>
      <c r="J40" s="50">
        <v>7</v>
      </c>
      <c r="K40" s="50">
        <v>0</v>
      </c>
      <c r="L40" s="50">
        <v>36</v>
      </c>
      <c r="M40" s="50">
        <v>5</v>
      </c>
      <c r="N40" s="50">
        <v>0</v>
      </c>
      <c r="O40" s="50">
        <v>0</v>
      </c>
      <c r="P40" s="50">
        <v>2</v>
      </c>
      <c r="Q40" s="50">
        <v>11</v>
      </c>
      <c r="R40" s="67">
        <f t="shared" si="16"/>
        <v>54</v>
      </c>
      <c r="S40" s="66">
        <f t="shared" si="2"/>
        <v>14.000000000000002</v>
      </c>
    </row>
    <row r="41" spans="1:19" s="21" customFormat="1" ht="18" customHeight="1">
      <c r="A41" s="47" t="s">
        <v>43</v>
      </c>
      <c r="B41" s="48" t="s">
        <v>114</v>
      </c>
      <c r="C41" s="49">
        <f>SUM(C42:C46)</f>
        <v>162</v>
      </c>
      <c r="D41" s="49">
        <f>SUM(D42:D46)</f>
        <v>88</v>
      </c>
      <c r="E41" s="49">
        <f aca="true" t="shared" si="18" ref="E41:R41">SUM(E42:E46)</f>
        <v>74</v>
      </c>
      <c r="F41" s="49">
        <f t="shared" si="18"/>
        <v>4</v>
      </c>
      <c r="G41" s="49">
        <f t="shared" si="18"/>
        <v>0</v>
      </c>
      <c r="H41" s="49">
        <f t="shared" si="18"/>
        <v>158</v>
      </c>
      <c r="I41" s="49">
        <f t="shared" si="18"/>
        <v>109</v>
      </c>
      <c r="J41" s="49">
        <f t="shared" si="18"/>
        <v>17</v>
      </c>
      <c r="K41" s="49">
        <f t="shared" si="18"/>
        <v>0</v>
      </c>
      <c r="L41" s="49">
        <f t="shared" si="18"/>
        <v>92</v>
      </c>
      <c r="M41" s="49">
        <f t="shared" si="18"/>
        <v>0</v>
      </c>
      <c r="N41" s="49">
        <f t="shared" si="18"/>
        <v>0</v>
      </c>
      <c r="O41" s="49">
        <f t="shared" si="18"/>
        <v>0</v>
      </c>
      <c r="P41" s="49">
        <f t="shared" si="18"/>
        <v>0</v>
      </c>
      <c r="Q41" s="49">
        <f t="shared" si="18"/>
        <v>49</v>
      </c>
      <c r="R41" s="49">
        <f t="shared" si="18"/>
        <v>141</v>
      </c>
      <c r="S41" s="66">
        <f t="shared" si="2"/>
        <v>15.59633027522936</v>
      </c>
    </row>
    <row r="42" spans="1:19" s="21" customFormat="1" ht="18" customHeight="1">
      <c r="A42" s="45" t="s">
        <v>73</v>
      </c>
      <c r="B42" s="55" t="s">
        <v>160</v>
      </c>
      <c r="C42" s="49">
        <f t="shared" si="13"/>
        <v>4</v>
      </c>
      <c r="D42" s="50">
        <v>0</v>
      </c>
      <c r="E42" s="50">
        <v>4</v>
      </c>
      <c r="F42" s="50">
        <v>0</v>
      </c>
      <c r="G42" s="49">
        <f t="shared" si="10"/>
        <v>0</v>
      </c>
      <c r="H42" s="49">
        <f t="shared" si="14"/>
        <v>4</v>
      </c>
      <c r="I42" s="49">
        <f t="shared" si="15"/>
        <v>4</v>
      </c>
      <c r="J42" s="50">
        <v>4</v>
      </c>
      <c r="K42" s="50">
        <v>0</v>
      </c>
      <c r="L42" s="50">
        <v>0</v>
      </c>
      <c r="M42" s="50">
        <v>0</v>
      </c>
      <c r="N42" s="50">
        <v>0</v>
      </c>
      <c r="O42" s="50">
        <v>0</v>
      </c>
      <c r="P42" s="50">
        <v>0</v>
      </c>
      <c r="Q42" s="50">
        <v>0</v>
      </c>
      <c r="R42" s="67">
        <f t="shared" si="16"/>
        <v>0</v>
      </c>
      <c r="S42" s="66">
        <f t="shared" si="2"/>
        <v>100</v>
      </c>
    </row>
    <row r="43" spans="1:19" s="21" customFormat="1" ht="18" customHeight="1">
      <c r="A43" s="45" t="s">
        <v>74</v>
      </c>
      <c r="B43" s="55" t="s">
        <v>161</v>
      </c>
      <c r="C43" s="49">
        <f t="shared" si="13"/>
        <v>46</v>
      </c>
      <c r="D43" s="50">
        <v>23</v>
      </c>
      <c r="E43" s="50">
        <v>23</v>
      </c>
      <c r="F43" s="50">
        <v>1</v>
      </c>
      <c r="G43" s="49">
        <f>C43-H43-F43</f>
        <v>0</v>
      </c>
      <c r="H43" s="49">
        <f>I43+Q43</f>
        <v>45</v>
      </c>
      <c r="I43" s="49">
        <f>SUM(J43:P43)</f>
        <v>33</v>
      </c>
      <c r="J43" s="50">
        <v>8</v>
      </c>
      <c r="K43" s="50">
        <v>0</v>
      </c>
      <c r="L43" s="50">
        <v>25</v>
      </c>
      <c r="M43" s="50">
        <v>0</v>
      </c>
      <c r="N43" s="50">
        <v>0</v>
      </c>
      <c r="O43" s="50">
        <v>0</v>
      </c>
      <c r="P43" s="50">
        <v>0</v>
      </c>
      <c r="Q43" s="50">
        <v>12</v>
      </c>
      <c r="R43" s="67">
        <f>H43-J43-K43</f>
        <v>37</v>
      </c>
      <c r="S43" s="66">
        <f t="shared" si="2"/>
        <v>24.242424242424242</v>
      </c>
    </row>
    <row r="44" spans="1:19" s="21" customFormat="1" ht="18" customHeight="1">
      <c r="A44" s="45" t="s">
        <v>75</v>
      </c>
      <c r="B44" s="55" t="s">
        <v>155</v>
      </c>
      <c r="C44" s="49">
        <f>D44+E44</f>
        <v>2</v>
      </c>
      <c r="D44" s="50">
        <v>0</v>
      </c>
      <c r="E44" s="50">
        <v>2</v>
      </c>
      <c r="F44" s="50">
        <v>0</v>
      </c>
      <c r="G44" s="49">
        <f>C44-H44-F44</f>
        <v>0</v>
      </c>
      <c r="H44" s="49">
        <f>I44+Q44</f>
        <v>2</v>
      </c>
      <c r="I44" s="49">
        <f>SUM(J44:P44)</f>
        <v>2</v>
      </c>
      <c r="J44" s="50">
        <v>1</v>
      </c>
      <c r="K44" s="50">
        <v>0</v>
      </c>
      <c r="L44" s="50">
        <v>1</v>
      </c>
      <c r="M44" s="50">
        <v>0</v>
      </c>
      <c r="N44" s="50">
        <v>0</v>
      </c>
      <c r="O44" s="50">
        <v>0</v>
      </c>
      <c r="P44" s="50">
        <v>0</v>
      </c>
      <c r="Q44" s="50">
        <v>0</v>
      </c>
      <c r="R44" s="67">
        <f>H44-J44-K44</f>
        <v>1</v>
      </c>
      <c r="S44" s="66">
        <f>IF(I44=0,0,(J44+K44)/I44*100)</f>
        <v>50</v>
      </c>
    </row>
    <row r="45" spans="1:19" s="21" customFormat="1" ht="18" customHeight="1">
      <c r="A45" s="45" t="s">
        <v>183</v>
      </c>
      <c r="B45" s="55" t="s">
        <v>162</v>
      </c>
      <c r="C45" s="49">
        <f t="shared" si="13"/>
        <v>49</v>
      </c>
      <c r="D45" s="50">
        <v>24</v>
      </c>
      <c r="E45" s="50">
        <v>25</v>
      </c>
      <c r="F45" s="50">
        <v>3</v>
      </c>
      <c r="G45" s="49">
        <f>C45-H45-F45</f>
        <v>0</v>
      </c>
      <c r="H45" s="49">
        <f>I45+Q45</f>
        <v>46</v>
      </c>
      <c r="I45" s="49">
        <f>SUM(J45:P45)</f>
        <v>36</v>
      </c>
      <c r="J45" s="50">
        <v>1</v>
      </c>
      <c r="K45" s="50">
        <v>0</v>
      </c>
      <c r="L45" s="50">
        <v>35</v>
      </c>
      <c r="M45" s="50">
        <v>0</v>
      </c>
      <c r="N45" s="50">
        <v>0</v>
      </c>
      <c r="O45" s="50">
        <v>0</v>
      </c>
      <c r="P45" s="50">
        <v>0</v>
      </c>
      <c r="Q45" s="50">
        <v>10</v>
      </c>
      <c r="R45" s="67">
        <f>H45-J45-K45</f>
        <v>45</v>
      </c>
      <c r="S45" s="66">
        <f t="shared" si="2"/>
        <v>2.7777777777777777</v>
      </c>
    </row>
    <row r="46" spans="1:19" s="21" customFormat="1" ht="18" customHeight="1">
      <c r="A46" s="45" t="s">
        <v>193</v>
      </c>
      <c r="B46" s="55" t="s">
        <v>163</v>
      </c>
      <c r="C46" s="49">
        <f t="shared" si="13"/>
        <v>61</v>
      </c>
      <c r="D46" s="50">
        <v>41</v>
      </c>
      <c r="E46" s="50">
        <v>20</v>
      </c>
      <c r="F46" s="50">
        <v>0</v>
      </c>
      <c r="G46" s="49">
        <f>C46-H46-F46</f>
        <v>0</v>
      </c>
      <c r="H46" s="49">
        <f>I46+Q46</f>
        <v>61</v>
      </c>
      <c r="I46" s="49">
        <f>SUM(J46:P46)</f>
        <v>34</v>
      </c>
      <c r="J46" s="50">
        <v>3</v>
      </c>
      <c r="K46" s="50">
        <v>0</v>
      </c>
      <c r="L46" s="50">
        <v>31</v>
      </c>
      <c r="M46" s="50">
        <v>0</v>
      </c>
      <c r="N46" s="50">
        <v>0</v>
      </c>
      <c r="O46" s="50">
        <v>0</v>
      </c>
      <c r="P46" s="50">
        <v>0</v>
      </c>
      <c r="Q46" s="50">
        <v>27</v>
      </c>
      <c r="R46" s="67">
        <f>H46-J46-K46</f>
        <v>58</v>
      </c>
      <c r="S46" s="66">
        <f t="shared" si="2"/>
        <v>8.823529411764707</v>
      </c>
    </row>
    <row r="47" spans="1:19" s="21" customFormat="1" ht="18" customHeight="1">
      <c r="A47" s="47" t="s">
        <v>44</v>
      </c>
      <c r="B47" s="48" t="s">
        <v>115</v>
      </c>
      <c r="C47" s="49">
        <f aca="true" t="shared" si="19" ref="C47:R47">SUM(C48:C52)</f>
        <v>139</v>
      </c>
      <c r="D47" s="49">
        <f t="shared" si="19"/>
        <v>51</v>
      </c>
      <c r="E47" s="49">
        <f t="shared" si="19"/>
        <v>88</v>
      </c>
      <c r="F47" s="49">
        <f t="shared" si="19"/>
        <v>0</v>
      </c>
      <c r="G47" s="49">
        <f t="shared" si="19"/>
        <v>0</v>
      </c>
      <c r="H47" s="49">
        <f t="shared" si="19"/>
        <v>139</v>
      </c>
      <c r="I47" s="49">
        <f t="shared" si="19"/>
        <v>116</v>
      </c>
      <c r="J47" s="49">
        <f t="shared" si="19"/>
        <v>42</v>
      </c>
      <c r="K47" s="49">
        <f t="shared" si="19"/>
        <v>0</v>
      </c>
      <c r="L47" s="49">
        <f t="shared" si="19"/>
        <v>73</v>
      </c>
      <c r="M47" s="49">
        <f t="shared" si="19"/>
        <v>1</v>
      </c>
      <c r="N47" s="49">
        <f t="shared" si="19"/>
        <v>0</v>
      </c>
      <c r="O47" s="49">
        <f t="shared" si="19"/>
        <v>0</v>
      </c>
      <c r="P47" s="49">
        <f t="shared" si="19"/>
        <v>0</v>
      </c>
      <c r="Q47" s="49">
        <f t="shared" si="19"/>
        <v>23</v>
      </c>
      <c r="R47" s="49">
        <f t="shared" si="19"/>
        <v>97</v>
      </c>
      <c r="S47" s="66">
        <f t="shared" si="2"/>
        <v>36.206896551724135</v>
      </c>
    </row>
    <row r="48" spans="1:19" s="21" customFormat="1" ht="18" customHeight="1">
      <c r="A48" s="45" t="s">
        <v>116</v>
      </c>
      <c r="B48" s="55" t="s">
        <v>167</v>
      </c>
      <c r="C48" s="49">
        <f t="shared" si="13"/>
        <v>36</v>
      </c>
      <c r="D48" s="50">
        <v>4</v>
      </c>
      <c r="E48" s="50">
        <v>32</v>
      </c>
      <c r="F48" s="50">
        <v>0</v>
      </c>
      <c r="G48" s="49">
        <f t="shared" si="10"/>
        <v>0</v>
      </c>
      <c r="H48" s="49">
        <f t="shared" si="14"/>
        <v>36</v>
      </c>
      <c r="I48" s="49">
        <f t="shared" si="15"/>
        <v>35</v>
      </c>
      <c r="J48" s="50">
        <v>17</v>
      </c>
      <c r="K48" s="50">
        <v>0</v>
      </c>
      <c r="L48" s="50">
        <v>18</v>
      </c>
      <c r="M48" s="50">
        <v>0</v>
      </c>
      <c r="N48" s="50">
        <v>0</v>
      </c>
      <c r="O48" s="50">
        <v>0</v>
      </c>
      <c r="P48" s="50">
        <v>0</v>
      </c>
      <c r="Q48" s="50">
        <v>1</v>
      </c>
      <c r="R48" s="67">
        <f t="shared" si="16"/>
        <v>19</v>
      </c>
      <c r="S48" s="66">
        <f t="shared" si="2"/>
        <v>48.57142857142857</v>
      </c>
    </row>
    <row r="49" spans="1:19" s="21" customFormat="1" ht="18" customHeight="1">
      <c r="A49" s="45" t="s">
        <v>117</v>
      </c>
      <c r="B49" s="55" t="s">
        <v>164</v>
      </c>
      <c r="C49" s="49">
        <f t="shared" si="13"/>
        <v>46</v>
      </c>
      <c r="D49" s="50">
        <v>19</v>
      </c>
      <c r="E49" s="50">
        <v>27</v>
      </c>
      <c r="F49" s="50">
        <v>0</v>
      </c>
      <c r="G49" s="49">
        <f t="shared" si="10"/>
        <v>0</v>
      </c>
      <c r="H49" s="49">
        <f t="shared" si="14"/>
        <v>46</v>
      </c>
      <c r="I49" s="49">
        <f t="shared" si="15"/>
        <v>37</v>
      </c>
      <c r="J49" s="50">
        <v>11</v>
      </c>
      <c r="K49" s="50">
        <v>0</v>
      </c>
      <c r="L49" s="50">
        <v>25</v>
      </c>
      <c r="M49" s="50">
        <v>1</v>
      </c>
      <c r="N49" s="50">
        <v>0</v>
      </c>
      <c r="O49" s="50">
        <v>0</v>
      </c>
      <c r="P49" s="50">
        <v>0</v>
      </c>
      <c r="Q49" s="50">
        <v>9</v>
      </c>
      <c r="R49" s="67">
        <f t="shared" si="16"/>
        <v>35</v>
      </c>
      <c r="S49" s="66">
        <f t="shared" si="2"/>
        <v>29.72972972972973</v>
      </c>
    </row>
    <row r="50" spans="1:19" s="21" customFormat="1" ht="18" customHeight="1">
      <c r="A50" s="45" t="s">
        <v>118</v>
      </c>
      <c r="B50" s="55" t="s">
        <v>165</v>
      </c>
      <c r="C50" s="49">
        <f t="shared" si="13"/>
        <v>26</v>
      </c>
      <c r="D50" s="50">
        <v>15</v>
      </c>
      <c r="E50" s="50">
        <v>11</v>
      </c>
      <c r="F50" s="50">
        <v>0</v>
      </c>
      <c r="G50" s="49">
        <f t="shared" si="10"/>
        <v>0</v>
      </c>
      <c r="H50" s="49">
        <f t="shared" si="14"/>
        <v>26</v>
      </c>
      <c r="I50" s="49">
        <f t="shared" si="15"/>
        <v>22</v>
      </c>
      <c r="J50" s="50">
        <v>4</v>
      </c>
      <c r="K50" s="50">
        <v>0</v>
      </c>
      <c r="L50" s="50">
        <v>18</v>
      </c>
      <c r="M50" s="50">
        <v>0</v>
      </c>
      <c r="N50" s="50">
        <v>0</v>
      </c>
      <c r="O50" s="50">
        <v>0</v>
      </c>
      <c r="P50" s="50">
        <v>0</v>
      </c>
      <c r="Q50" s="50">
        <v>4</v>
      </c>
      <c r="R50" s="67">
        <f t="shared" si="16"/>
        <v>22</v>
      </c>
      <c r="S50" s="66">
        <f t="shared" si="2"/>
        <v>18.181818181818183</v>
      </c>
    </row>
    <row r="51" spans="1:19" s="21" customFormat="1" ht="18" customHeight="1">
      <c r="A51" s="45" t="s">
        <v>119</v>
      </c>
      <c r="B51" s="55" t="s">
        <v>186</v>
      </c>
      <c r="C51" s="49">
        <f t="shared" si="13"/>
        <v>14</v>
      </c>
      <c r="D51" s="50">
        <v>7</v>
      </c>
      <c r="E51" s="50">
        <v>7</v>
      </c>
      <c r="F51" s="50">
        <v>0</v>
      </c>
      <c r="G51" s="49">
        <f t="shared" si="10"/>
        <v>0</v>
      </c>
      <c r="H51" s="49">
        <f t="shared" si="14"/>
        <v>14</v>
      </c>
      <c r="I51" s="49">
        <f t="shared" si="15"/>
        <v>9</v>
      </c>
      <c r="J51" s="50">
        <v>1</v>
      </c>
      <c r="K51" s="50">
        <v>0</v>
      </c>
      <c r="L51" s="50">
        <v>8</v>
      </c>
      <c r="M51" s="50">
        <v>0</v>
      </c>
      <c r="N51" s="50">
        <v>0</v>
      </c>
      <c r="O51" s="50">
        <v>0</v>
      </c>
      <c r="P51" s="50">
        <v>0</v>
      </c>
      <c r="Q51" s="50">
        <v>5</v>
      </c>
      <c r="R51" s="67">
        <f t="shared" si="16"/>
        <v>13</v>
      </c>
      <c r="S51" s="66">
        <f t="shared" si="2"/>
        <v>11.11111111111111</v>
      </c>
    </row>
    <row r="52" spans="1:19" s="21" customFormat="1" ht="18" customHeight="1">
      <c r="A52" s="45" t="s">
        <v>187</v>
      </c>
      <c r="B52" s="55" t="s">
        <v>166</v>
      </c>
      <c r="C52" s="49">
        <f t="shared" si="13"/>
        <v>17</v>
      </c>
      <c r="D52" s="50">
        <v>6</v>
      </c>
      <c r="E52" s="50">
        <v>11</v>
      </c>
      <c r="F52" s="50">
        <v>0</v>
      </c>
      <c r="G52" s="49">
        <f t="shared" si="10"/>
        <v>0</v>
      </c>
      <c r="H52" s="49">
        <f t="shared" si="14"/>
        <v>17</v>
      </c>
      <c r="I52" s="49">
        <f t="shared" si="15"/>
        <v>13</v>
      </c>
      <c r="J52" s="50">
        <v>9</v>
      </c>
      <c r="K52" s="50">
        <v>0</v>
      </c>
      <c r="L52" s="50">
        <v>4</v>
      </c>
      <c r="M52" s="50">
        <v>0</v>
      </c>
      <c r="N52" s="50">
        <v>0</v>
      </c>
      <c r="O52" s="50">
        <v>0</v>
      </c>
      <c r="P52" s="50">
        <v>0</v>
      </c>
      <c r="Q52" s="50">
        <v>4</v>
      </c>
      <c r="R52" s="67">
        <f t="shared" si="16"/>
        <v>8</v>
      </c>
      <c r="S52" s="66">
        <f t="shared" si="2"/>
        <v>69.23076923076923</v>
      </c>
    </row>
    <row r="53" spans="1:19" s="21" customFormat="1" ht="18" customHeight="1">
      <c r="A53" s="47" t="s">
        <v>45</v>
      </c>
      <c r="B53" s="48" t="s">
        <v>120</v>
      </c>
      <c r="C53" s="49">
        <f>SUM(C54:C57)</f>
        <v>114</v>
      </c>
      <c r="D53" s="49">
        <f aca="true" t="shared" si="20" ref="D53:R53">SUM(D54:D57)</f>
        <v>73</v>
      </c>
      <c r="E53" s="49">
        <f t="shared" si="20"/>
        <v>41</v>
      </c>
      <c r="F53" s="49">
        <f t="shared" si="20"/>
        <v>0</v>
      </c>
      <c r="G53" s="49">
        <f t="shared" si="20"/>
        <v>0</v>
      </c>
      <c r="H53" s="49">
        <f t="shared" si="20"/>
        <v>114</v>
      </c>
      <c r="I53" s="49">
        <f t="shared" si="20"/>
        <v>96</v>
      </c>
      <c r="J53" s="49">
        <f t="shared" si="20"/>
        <v>7</v>
      </c>
      <c r="K53" s="49">
        <f t="shared" si="20"/>
        <v>4</v>
      </c>
      <c r="L53" s="49">
        <f t="shared" si="20"/>
        <v>70</v>
      </c>
      <c r="M53" s="49">
        <f t="shared" si="20"/>
        <v>5</v>
      </c>
      <c r="N53" s="49">
        <f t="shared" si="20"/>
        <v>0</v>
      </c>
      <c r="O53" s="49">
        <f t="shared" si="20"/>
        <v>0</v>
      </c>
      <c r="P53" s="49">
        <f t="shared" si="20"/>
        <v>10</v>
      </c>
      <c r="Q53" s="49">
        <f t="shared" si="20"/>
        <v>18</v>
      </c>
      <c r="R53" s="49">
        <f t="shared" si="20"/>
        <v>103</v>
      </c>
      <c r="S53" s="66">
        <f t="shared" si="2"/>
        <v>11.458333333333332</v>
      </c>
    </row>
    <row r="54" spans="1:19" s="21" customFormat="1" ht="18" customHeight="1">
      <c r="A54" s="45" t="s">
        <v>121</v>
      </c>
      <c r="B54" s="55" t="s">
        <v>189</v>
      </c>
      <c r="C54" s="49">
        <f t="shared" si="13"/>
        <v>13</v>
      </c>
      <c r="D54" s="50">
        <v>8</v>
      </c>
      <c r="E54" s="50">
        <v>5</v>
      </c>
      <c r="F54" s="50">
        <v>0</v>
      </c>
      <c r="G54" s="49">
        <f t="shared" si="10"/>
        <v>0</v>
      </c>
      <c r="H54" s="49">
        <f t="shared" si="14"/>
        <v>13</v>
      </c>
      <c r="I54" s="49">
        <f t="shared" si="15"/>
        <v>12</v>
      </c>
      <c r="J54" s="50">
        <v>2</v>
      </c>
      <c r="K54" s="50">
        <v>1</v>
      </c>
      <c r="L54" s="50">
        <v>5</v>
      </c>
      <c r="M54" s="50">
        <v>2</v>
      </c>
      <c r="N54" s="50">
        <v>0</v>
      </c>
      <c r="O54" s="50">
        <v>0</v>
      </c>
      <c r="P54" s="50">
        <v>2</v>
      </c>
      <c r="Q54" s="50">
        <v>1</v>
      </c>
      <c r="R54" s="67">
        <f t="shared" si="16"/>
        <v>10</v>
      </c>
      <c r="S54" s="66">
        <f t="shared" si="2"/>
        <v>25</v>
      </c>
    </row>
    <row r="55" spans="1:19" s="21" customFormat="1" ht="18" customHeight="1">
      <c r="A55" s="45" t="s">
        <v>122</v>
      </c>
      <c r="B55" s="55" t="s">
        <v>168</v>
      </c>
      <c r="C55" s="49">
        <f t="shared" si="13"/>
        <v>31</v>
      </c>
      <c r="D55" s="50">
        <v>16</v>
      </c>
      <c r="E55" s="50">
        <v>15</v>
      </c>
      <c r="F55" s="50">
        <v>0</v>
      </c>
      <c r="G55" s="49">
        <f t="shared" si="10"/>
        <v>0</v>
      </c>
      <c r="H55" s="49">
        <f t="shared" si="14"/>
        <v>31</v>
      </c>
      <c r="I55" s="49">
        <f t="shared" si="15"/>
        <v>26</v>
      </c>
      <c r="J55" s="50">
        <v>2</v>
      </c>
      <c r="K55" s="50">
        <v>1</v>
      </c>
      <c r="L55" s="50">
        <v>19</v>
      </c>
      <c r="M55" s="50">
        <v>1</v>
      </c>
      <c r="N55" s="50">
        <v>0</v>
      </c>
      <c r="O55" s="50">
        <v>0</v>
      </c>
      <c r="P55" s="50">
        <v>3</v>
      </c>
      <c r="Q55" s="50">
        <v>5</v>
      </c>
      <c r="R55" s="67">
        <f t="shared" si="16"/>
        <v>28</v>
      </c>
      <c r="S55" s="66">
        <f t="shared" si="2"/>
        <v>11.538461538461538</v>
      </c>
    </row>
    <row r="56" spans="1:19" s="21" customFormat="1" ht="18" customHeight="1">
      <c r="A56" s="45" t="s">
        <v>123</v>
      </c>
      <c r="B56" s="55" t="s">
        <v>169</v>
      </c>
      <c r="C56" s="49">
        <f t="shared" si="13"/>
        <v>28</v>
      </c>
      <c r="D56" s="50">
        <v>20</v>
      </c>
      <c r="E56" s="50">
        <v>8</v>
      </c>
      <c r="F56" s="50">
        <v>0</v>
      </c>
      <c r="G56" s="49">
        <f t="shared" si="10"/>
        <v>0</v>
      </c>
      <c r="H56" s="49">
        <f t="shared" si="14"/>
        <v>28</v>
      </c>
      <c r="I56" s="49">
        <f t="shared" si="15"/>
        <v>22</v>
      </c>
      <c r="J56" s="50">
        <v>1</v>
      </c>
      <c r="K56" s="50">
        <v>1</v>
      </c>
      <c r="L56" s="50">
        <v>19</v>
      </c>
      <c r="M56" s="50">
        <v>0</v>
      </c>
      <c r="N56" s="50">
        <v>0</v>
      </c>
      <c r="O56" s="50">
        <v>0</v>
      </c>
      <c r="P56" s="50">
        <v>1</v>
      </c>
      <c r="Q56" s="50">
        <v>6</v>
      </c>
      <c r="R56" s="67">
        <f t="shared" si="16"/>
        <v>26</v>
      </c>
      <c r="S56" s="66">
        <f t="shared" si="2"/>
        <v>9.090909090909092</v>
      </c>
    </row>
    <row r="57" spans="1:19" s="21" customFormat="1" ht="18" customHeight="1">
      <c r="A57" s="45" t="s">
        <v>124</v>
      </c>
      <c r="B57" s="55" t="s">
        <v>170</v>
      </c>
      <c r="C57" s="49">
        <f t="shared" si="13"/>
        <v>42</v>
      </c>
      <c r="D57" s="50">
        <v>29</v>
      </c>
      <c r="E57" s="50">
        <v>13</v>
      </c>
      <c r="F57" s="50">
        <v>0</v>
      </c>
      <c r="G57" s="49">
        <f t="shared" si="10"/>
        <v>0</v>
      </c>
      <c r="H57" s="49">
        <f t="shared" si="14"/>
        <v>42</v>
      </c>
      <c r="I57" s="49">
        <f t="shared" si="15"/>
        <v>36</v>
      </c>
      <c r="J57" s="50">
        <v>2</v>
      </c>
      <c r="K57" s="50">
        <v>1</v>
      </c>
      <c r="L57" s="50">
        <v>27</v>
      </c>
      <c r="M57" s="50">
        <v>2</v>
      </c>
      <c r="N57" s="50">
        <v>0</v>
      </c>
      <c r="O57" s="50">
        <v>0</v>
      </c>
      <c r="P57" s="50">
        <v>4</v>
      </c>
      <c r="Q57" s="50">
        <v>6</v>
      </c>
      <c r="R57" s="67">
        <f t="shared" si="16"/>
        <v>39</v>
      </c>
      <c r="S57" s="66">
        <f t="shared" si="2"/>
        <v>8.333333333333332</v>
      </c>
    </row>
    <row r="58" spans="1:19" s="21" customFormat="1" ht="18" customHeight="1">
      <c r="A58" s="47" t="s">
        <v>105</v>
      </c>
      <c r="B58" s="48" t="s">
        <v>125</v>
      </c>
      <c r="C58" s="49">
        <f>SUM(C59:C61)</f>
        <v>60</v>
      </c>
      <c r="D58" s="49">
        <f aca="true" t="shared" si="21" ref="D58:R58">SUM(D59:D61)</f>
        <v>19</v>
      </c>
      <c r="E58" s="49">
        <f t="shared" si="21"/>
        <v>41</v>
      </c>
      <c r="F58" s="49">
        <f t="shared" si="21"/>
        <v>2</v>
      </c>
      <c r="G58" s="49">
        <f t="shared" si="21"/>
        <v>0</v>
      </c>
      <c r="H58" s="49">
        <f t="shared" si="21"/>
        <v>58</v>
      </c>
      <c r="I58" s="49">
        <f t="shared" si="21"/>
        <v>46</v>
      </c>
      <c r="J58" s="49">
        <f t="shared" si="21"/>
        <v>31</v>
      </c>
      <c r="K58" s="49">
        <f t="shared" si="21"/>
        <v>0</v>
      </c>
      <c r="L58" s="49">
        <f t="shared" si="21"/>
        <v>15</v>
      </c>
      <c r="M58" s="49">
        <f t="shared" si="21"/>
        <v>0</v>
      </c>
      <c r="N58" s="49">
        <f t="shared" si="21"/>
        <v>0</v>
      </c>
      <c r="O58" s="49">
        <f t="shared" si="21"/>
        <v>0</v>
      </c>
      <c r="P58" s="49">
        <f t="shared" si="21"/>
        <v>0</v>
      </c>
      <c r="Q58" s="49">
        <f t="shared" si="21"/>
        <v>12</v>
      </c>
      <c r="R58" s="49">
        <f t="shared" si="21"/>
        <v>27</v>
      </c>
      <c r="S58" s="66">
        <f t="shared" si="2"/>
        <v>67.3913043478261</v>
      </c>
    </row>
    <row r="59" spans="1:19" s="21" customFormat="1" ht="18" customHeight="1">
      <c r="A59" s="45" t="s">
        <v>126</v>
      </c>
      <c r="B59" s="55" t="s">
        <v>171</v>
      </c>
      <c r="C59" s="49">
        <f t="shared" si="13"/>
        <v>12</v>
      </c>
      <c r="D59" s="50">
        <v>5</v>
      </c>
      <c r="E59" s="50">
        <v>7</v>
      </c>
      <c r="F59" s="50">
        <v>1</v>
      </c>
      <c r="G59" s="49">
        <f t="shared" si="10"/>
        <v>0</v>
      </c>
      <c r="H59" s="49">
        <f t="shared" si="14"/>
        <v>11</v>
      </c>
      <c r="I59" s="49">
        <f t="shared" si="15"/>
        <v>8</v>
      </c>
      <c r="J59" s="50">
        <v>2</v>
      </c>
      <c r="K59" s="50">
        <v>0</v>
      </c>
      <c r="L59" s="50">
        <v>6</v>
      </c>
      <c r="M59" s="50">
        <v>0</v>
      </c>
      <c r="N59" s="50">
        <v>0</v>
      </c>
      <c r="O59" s="50">
        <v>0</v>
      </c>
      <c r="P59" s="50">
        <v>0</v>
      </c>
      <c r="Q59" s="50">
        <v>3</v>
      </c>
      <c r="R59" s="67">
        <f t="shared" si="16"/>
        <v>9</v>
      </c>
      <c r="S59" s="66">
        <f t="shared" si="2"/>
        <v>25</v>
      </c>
    </row>
    <row r="60" spans="1:19" s="21" customFormat="1" ht="18" customHeight="1">
      <c r="A60" s="45" t="s">
        <v>127</v>
      </c>
      <c r="B60" s="55" t="s">
        <v>172</v>
      </c>
      <c r="C60" s="49">
        <f t="shared" si="13"/>
        <v>38</v>
      </c>
      <c r="D60" s="50">
        <v>6</v>
      </c>
      <c r="E60" s="50">
        <v>32</v>
      </c>
      <c r="F60" s="50">
        <v>0</v>
      </c>
      <c r="G60" s="49">
        <f t="shared" si="10"/>
        <v>0</v>
      </c>
      <c r="H60" s="49">
        <f t="shared" si="14"/>
        <v>38</v>
      </c>
      <c r="I60" s="49">
        <f t="shared" si="15"/>
        <v>34</v>
      </c>
      <c r="J60" s="50">
        <v>28</v>
      </c>
      <c r="K60" s="50">
        <v>0</v>
      </c>
      <c r="L60" s="50">
        <v>6</v>
      </c>
      <c r="M60" s="50">
        <v>0</v>
      </c>
      <c r="N60" s="50">
        <v>0</v>
      </c>
      <c r="O60" s="50">
        <v>0</v>
      </c>
      <c r="P60" s="50">
        <v>0</v>
      </c>
      <c r="Q60" s="50">
        <v>4</v>
      </c>
      <c r="R60" s="67">
        <f t="shared" si="16"/>
        <v>10</v>
      </c>
      <c r="S60" s="66">
        <f t="shared" si="2"/>
        <v>82.35294117647058</v>
      </c>
    </row>
    <row r="61" spans="1:19" s="21" customFormat="1" ht="18" customHeight="1">
      <c r="A61" s="45" t="s">
        <v>128</v>
      </c>
      <c r="B61" s="55" t="s">
        <v>173</v>
      </c>
      <c r="C61" s="49">
        <f t="shared" si="13"/>
        <v>10</v>
      </c>
      <c r="D61" s="50">
        <v>8</v>
      </c>
      <c r="E61" s="50">
        <v>2</v>
      </c>
      <c r="F61" s="50">
        <v>1</v>
      </c>
      <c r="G61" s="49">
        <f t="shared" si="10"/>
        <v>0</v>
      </c>
      <c r="H61" s="49">
        <f t="shared" si="14"/>
        <v>9</v>
      </c>
      <c r="I61" s="49">
        <f t="shared" si="15"/>
        <v>4</v>
      </c>
      <c r="J61" s="50">
        <v>1</v>
      </c>
      <c r="K61" s="50">
        <v>0</v>
      </c>
      <c r="L61" s="50">
        <v>3</v>
      </c>
      <c r="M61" s="50">
        <v>0</v>
      </c>
      <c r="N61" s="50">
        <v>0</v>
      </c>
      <c r="O61" s="50">
        <v>0</v>
      </c>
      <c r="P61" s="50">
        <v>0</v>
      </c>
      <c r="Q61" s="50">
        <v>5</v>
      </c>
      <c r="R61" s="67">
        <f t="shared" si="16"/>
        <v>8</v>
      </c>
      <c r="S61" s="66">
        <f t="shared" si="2"/>
        <v>25</v>
      </c>
    </row>
    <row r="62" spans="1:19" s="21" customFormat="1" ht="18" customHeight="1">
      <c r="A62" s="47" t="s">
        <v>107</v>
      </c>
      <c r="B62" s="48" t="s">
        <v>129</v>
      </c>
      <c r="C62" s="49">
        <f>SUM(C63:C71)</f>
        <v>1474</v>
      </c>
      <c r="D62" s="49">
        <f aca="true" t="shared" si="22" ref="D62:R62">SUM(D63:D71)</f>
        <v>1269</v>
      </c>
      <c r="E62" s="49">
        <f t="shared" si="22"/>
        <v>205</v>
      </c>
      <c r="F62" s="49">
        <f t="shared" si="22"/>
        <v>0</v>
      </c>
      <c r="G62" s="49">
        <f t="shared" si="22"/>
        <v>0</v>
      </c>
      <c r="H62" s="49">
        <f t="shared" si="22"/>
        <v>1474</v>
      </c>
      <c r="I62" s="49">
        <f t="shared" si="22"/>
        <v>1071</v>
      </c>
      <c r="J62" s="49">
        <f t="shared" si="22"/>
        <v>52</v>
      </c>
      <c r="K62" s="49">
        <f t="shared" si="22"/>
        <v>0</v>
      </c>
      <c r="L62" s="49">
        <f t="shared" si="22"/>
        <v>947</v>
      </c>
      <c r="M62" s="49">
        <f t="shared" si="22"/>
        <v>70</v>
      </c>
      <c r="N62" s="49">
        <f t="shared" si="22"/>
        <v>1</v>
      </c>
      <c r="O62" s="49">
        <f t="shared" si="22"/>
        <v>0</v>
      </c>
      <c r="P62" s="49">
        <f t="shared" si="22"/>
        <v>1</v>
      </c>
      <c r="Q62" s="49">
        <f t="shared" si="22"/>
        <v>403</v>
      </c>
      <c r="R62" s="49">
        <f t="shared" si="22"/>
        <v>1422</v>
      </c>
      <c r="S62" s="66">
        <f t="shared" si="2"/>
        <v>4.855275443510738</v>
      </c>
    </row>
    <row r="63" spans="1:19" s="21" customFormat="1" ht="18" customHeight="1">
      <c r="A63" s="45" t="s">
        <v>130</v>
      </c>
      <c r="B63" s="55" t="s">
        <v>174</v>
      </c>
      <c r="C63" s="49">
        <f t="shared" si="13"/>
        <v>104</v>
      </c>
      <c r="D63" s="50">
        <v>83</v>
      </c>
      <c r="E63" s="50">
        <v>21</v>
      </c>
      <c r="F63" s="50">
        <v>0</v>
      </c>
      <c r="G63" s="49">
        <f t="shared" si="10"/>
        <v>0</v>
      </c>
      <c r="H63" s="49">
        <f t="shared" si="14"/>
        <v>104</v>
      </c>
      <c r="I63" s="49">
        <f t="shared" si="15"/>
        <v>100</v>
      </c>
      <c r="J63" s="50">
        <v>5</v>
      </c>
      <c r="K63" s="50">
        <v>0</v>
      </c>
      <c r="L63" s="50">
        <v>95</v>
      </c>
      <c r="M63" s="50">
        <v>0</v>
      </c>
      <c r="N63" s="50">
        <v>0</v>
      </c>
      <c r="O63" s="50">
        <v>0</v>
      </c>
      <c r="P63" s="50">
        <v>0</v>
      </c>
      <c r="Q63" s="50">
        <v>4</v>
      </c>
      <c r="R63" s="67">
        <f t="shared" si="16"/>
        <v>99</v>
      </c>
      <c r="S63" s="66">
        <f t="shared" si="2"/>
        <v>5</v>
      </c>
    </row>
    <row r="64" spans="1:19" s="21" customFormat="1" ht="18" customHeight="1">
      <c r="A64" s="45" t="s">
        <v>131</v>
      </c>
      <c r="B64" s="55" t="s">
        <v>154</v>
      </c>
      <c r="C64" s="49">
        <f t="shared" si="13"/>
        <v>159</v>
      </c>
      <c r="D64" s="50">
        <v>143</v>
      </c>
      <c r="E64" s="50">
        <v>16</v>
      </c>
      <c r="F64" s="50">
        <v>0</v>
      </c>
      <c r="G64" s="49">
        <f t="shared" si="10"/>
        <v>0</v>
      </c>
      <c r="H64" s="49">
        <f t="shared" si="14"/>
        <v>159</v>
      </c>
      <c r="I64" s="49">
        <f t="shared" si="15"/>
        <v>148</v>
      </c>
      <c r="J64" s="50">
        <v>4</v>
      </c>
      <c r="K64" s="50">
        <v>0</v>
      </c>
      <c r="L64" s="50">
        <v>90</v>
      </c>
      <c r="M64" s="50">
        <v>54</v>
      </c>
      <c r="N64" s="50">
        <v>0</v>
      </c>
      <c r="O64" s="50">
        <v>0</v>
      </c>
      <c r="P64" s="50">
        <v>0</v>
      </c>
      <c r="Q64" s="50">
        <v>11</v>
      </c>
      <c r="R64" s="67">
        <f t="shared" si="16"/>
        <v>155</v>
      </c>
      <c r="S64" s="66">
        <f t="shared" si="2"/>
        <v>2.7027027027027026</v>
      </c>
    </row>
    <row r="65" spans="1:19" s="21" customFormat="1" ht="18" customHeight="1">
      <c r="A65" s="45" t="s">
        <v>132</v>
      </c>
      <c r="B65" s="55" t="s">
        <v>176</v>
      </c>
      <c r="C65" s="49">
        <f t="shared" si="13"/>
        <v>100</v>
      </c>
      <c r="D65" s="50">
        <v>82</v>
      </c>
      <c r="E65" s="50">
        <v>18</v>
      </c>
      <c r="F65" s="50">
        <v>0</v>
      </c>
      <c r="G65" s="49">
        <f t="shared" si="10"/>
        <v>0</v>
      </c>
      <c r="H65" s="49">
        <f t="shared" si="14"/>
        <v>100</v>
      </c>
      <c r="I65" s="49">
        <f>SUM(J65:P65)</f>
        <v>42</v>
      </c>
      <c r="J65" s="50">
        <v>0</v>
      </c>
      <c r="K65" s="50">
        <v>0</v>
      </c>
      <c r="L65" s="50">
        <v>42</v>
      </c>
      <c r="M65" s="50">
        <v>0</v>
      </c>
      <c r="N65" s="50">
        <v>0</v>
      </c>
      <c r="O65" s="50">
        <v>0</v>
      </c>
      <c r="P65" s="50">
        <v>0</v>
      </c>
      <c r="Q65" s="50">
        <v>58</v>
      </c>
      <c r="R65" s="67">
        <f t="shared" si="16"/>
        <v>100</v>
      </c>
      <c r="S65" s="66">
        <f t="shared" si="2"/>
        <v>0</v>
      </c>
    </row>
    <row r="66" spans="1:19" s="21" customFormat="1" ht="18" customHeight="1">
      <c r="A66" s="45" t="s">
        <v>133</v>
      </c>
      <c r="B66" s="55" t="s">
        <v>177</v>
      </c>
      <c r="C66" s="49">
        <f t="shared" si="13"/>
        <v>251</v>
      </c>
      <c r="D66" s="50">
        <v>225</v>
      </c>
      <c r="E66" s="50">
        <v>26</v>
      </c>
      <c r="F66" s="50">
        <v>0</v>
      </c>
      <c r="G66" s="49">
        <f t="shared" si="10"/>
        <v>0</v>
      </c>
      <c r="H66" s="49">
        <f t="shared" si="14"/>
        <v>251</v>
      </c>
      <c r="I66" s="49">
        <f t="shared" si="15"/>
        <v>170</v>
      </c>
      <c r="J66" s="50">
        <v>10</v>
      </c>
      <c r="K66" s="50">
        <v>0</v>
      </c>
      <c r="L66" s="50">
        <v>147</v>
      </c>
      <c r="M66" s="50">
        <v>13</v>
      </c>
      <c r="N66" s="50">
        <v>0</v>
      </c>
      <c r="O66" s="50">
        <v>0</v>
      </c>
      <c r="P66" s="50">
        <v>0</v>
      </c>
      <c r="Q66" s="50">
        <v>81</v>
      </c>
      <c r="R66" s="67">
        <f t="shared" si="16"/>
        <v>241</v>
      </c>
      <c r="S66" s="66">
        <f t="shared" si="2"/>
        <v>5.88235294117647</v>
      </c>
    </row>
    <row r="67" spans="1:19" s="21" customFormat="1" ht="18" customHeight="1">
      <c r="A67" s="45" t="s">
        <v>134</v>
      </c>
      <c r="B67" s="55" t="s">
        <v>178</v>
      </c>
      <c r="C67" s="49">
        <f t="shared" si="13"/>
        <v>121</v>
      </c>
      <c r="D67" s="50">
        <v>106</v>
      </c>
      <c r="E67" s="50">
        <v>15</v>
      </c>
      <c r="F67" s="50">
        <v>0</v>
      </c>
      <c r="G67" s="49">
        <f t="shared" si="10"/>
        <v>0</v>
      </c>
      <c r="H67" s="49">
        <f t="shared" si="14"/>
        <v>121</v>
      </c>
      <c r="I67" s="49">
        <f t="shared" si="15"/>
        <v>51</v>
      </c>
      <c r="J67" s="50">
        <v>6</v>
      </c>
      <c r="K67" s="50">
        <v>0</v>
      </c>
      <c r="L67" s="50">
        <v>45</v>
      </c>
      <c r="M67" s="50">
        <v>0</v>
      </c>
      <c r="N67" s="50">
        <v>0</v>
      </c>
      <c r="O67" s="50">
        <v>0</v>
      </c>
      <c r="P67" s="50">
        <v>0</v>
      </c>
      <c r="Q67" s="50">
        <v>70</v>
      </c>
      <c r="R67" s="67">
        <f t="shared" si="16"/>
        <v>115</v>
      </c>
      <c r="S67" s="66">
        <f t="shared" si="2"/>
        <v>11.76470588235294</v>
      </c>
    </row>
    <row r="68" spans="1:19" s="21" customFormat="1" ht="18" customHeight="1">
      <c r="A68" s="45" t="s">
        <v>135</v>
      </c>
      <c r="B68" s="55" t="s">
        <v>179</v>
      </c>
      <c r="C68" s="49">
        <f t="shared" si="13"/>
        <v>134</v>
      </c>
      <c r="D68" s="50">
        <v>112</v>
      </c>
      <c r="E68" s="50">
        <v>22</v>
      </c>
      <c r="F68" s="50">
        <v>0</v>
      </c>
      <c r="G68" s="49">
        <f t="shared" si="10"/>
        <v>0</v>
      </c>
      <c r="H68" s="49">
        <f t="shared" si="14"/>
        <v>134</v>
      </c>
      <c r="I68" s="49">
        <f t="shared" si="15"/>
        <v>85</v>
      </c>
      <c r="J68" s="50">
        <v>9</v>
      </c>
      <c r="K68" s="50">
        <v>0</v>
      </c>
      <c r="L68" s="50">
        <v>73</v>
      </c>
      <c r="M68" s="50">
        <v>2</v>
      </c>
      <c r="N68" s="50">
        <v>1</v>
      </c>
      <c r="O68" s="50">
        <v>0</v>
      </c>
      <c r="P68" s="50">
        <v>0</v>
      </c>
      <c r="Q68" s="50">
        <v>49</v>
      </c>
      <c r="R68" s="67">
        <f t="shared" si="16"/>
        <v>125</v>
      </c>
      <c r="S68" s="66">
        <f t="shared" si="2"/>
        <v>10.588235294117647</v>
      </c>
    </row>
    <row r="69" spans="1:19" s="21" customFormat="1" ht="18" customHeight="1">
      <c r="A69" s="45" t="s">
        <v>136</v>
      </c>
      <c r="B69" s="55" t="s">
        <v>180</v>
      </c>
      <c r="C69" s="49">
        <f t="shared" si="13"/>
        <v>194</v>
      </c>
      <c r="D69" s="50">
        <v>160</v>
      </c>
      <c r="E69" s="50">
        <v>34</v>
      </c>
      <c r="F69" s="50">
        <v>0</v>
      </c>
      <c r="G69" s="49">
        <f t="shared" si="10"/>
        <v>0</v>
      </c>
      <c r="H69" s="49">
        <f t="shared" si="14"/>
        <v>194</v>
      </c>
      <c r="I69" s="49">
        <f t="shared" si="15"/>
        <v>100</v>
      </c>
      <c r="J69" s="50">
        <v>18</v>
      </c>
      <c r="K69" s="50">
        <v>0</v>
      </c>
      <c r="L69" s="50">
        <v>82</v>
      </c>
      <c r="M69" s="50">
        <v>0</v>
      </c>
      <c r="N69" s="50">
        <v>0</v>
      </c>
      <c r="O69" s="50">
        <v>0</v>
      </c>
      <c r="P69" s="50">
        <v>0</v>
      </c>
      <c r="Q69" s="50">
        <v>94</v>
      </c>
      <c r="R69" s="67">
        <f t="shared" si="16"/>
        <v>176</v>
      </c>
      <c r="S69" s="66">
        <f t="shared" si="2"/>
        <v>18</v>
      </c>
    </row>
    <row r="70" spans="1:19" s="21" customFormat="1" ht="18" customHeight="1">
      <c r="A70" s="45" t="s">
        <v>137</v>
      </c>
      <c r="B70" s="55" t="s">
        <v>181</v>
      </c>
      <c r="C70" s="49">
        <f t="shared" si="13"/>
        <v>202</v>
      </c>
      <c r="D70" s="50">
        <v>187</v>
      </c>
      <c r="E70" s="50">
        <v>15</v>
      </c>
      <c r="F70" s="50">
        <v>0</v>
      </c>
      <c r="G70" s="49">
        <f t="shared" si="10"/>
        <v>0</v>
      </c>
      <c r="H70" s="49">
        <f t="shared" si="14"/>
        <v>202</v>
      </c>
      <c r="I70" s="49">
        <f t="shared" si="15"/>
        <v>188</v>
      </c>
      <c r="J70" s="50">
        <v>0</v>
      </c>
      <c r="K70" s="50">
        <v>0</v>
      </c>
      <c r="L70" s="50">
        <v>186</v>
      </c>
      <c r="M70" s="50">
        <v>1</v>
      </c>
      <c r="N70" s="50">
        <v>0</v>
      </c>
      <c r="O70" s="50">
        <v>0</v>
      </c>
      <c r="P70" s="50">
        <v>1</v>
      </c>
      <c r="Q70" s="50">
        <v>14</v>
      </c>
      <c r="R70" s="67">
        <f t="shared" si="16"/>
        <v>202</v>
      </c>
      <c r="S70" s="66">
        <f t="shared" si="2"/>
        <v>0</v>
      </c>
    </row>
    <row r="71" spans="1:19" s="21" customFormat="1" ht="18" customHeight="1">
      <c r="A71" s="45" t="s">
        <v>138</v>
      </c>
      <c r="B71" s="55" t="s">
        <v>182</v>
      </c>
      <c r="C71" s="49">
        <f t="shared" si="13"/>
        <v>209</v>
      </c>
      <c r="D71" s="50">
        <v>171</v>
      </c>
      <c r="E71" s="50">
        <v>38</v>
      </c>
      <c r="F71" s="50">
        <v>0</v>
      </c>
      <c r="G71" s="49">
        <f t="shared" si="10"/>
        <v>0</v>
      </c>
      <c r="H71" s="49">
        <f t="shared" si="14"/>
        <v>209</v>
      </c>
      <c r="I71" s="49">
        <f t="shared" si="15"/>
        <v>187</v>
      </c>
      <c r="J71" s="50">
        <v>0</v>
      </c>
      <c r="K71" s="50">
        <v>0</v>
      </c>
      <c r="L71" s="50">
        <v>187</v>
      </c>
      <c r="M71" s="50">
        <v>0</v>
      </c>
      <c r="N71" s="50">
        <v>0</v>
      </c>
      <c r="O71" s="50">
        <v>0</v>
      </c>
      <c r="P71" s="50">
        <v>0</v>
      </c>
      <c r="Q71" s="50">
        <v>22</v>
      </c>
      <c r="R71" s="67">
        <f t="shared" si="16"/>
        <v>209</v>
      </c>
      <c r="S71" s="66">
        <f t="shared" si="2"/>
        <v>0</v>
      </c>
    </row>
    <row r="72" spans="1:20" s="30" customFormat="1" ht="22.5" customHeight="1">
      <c r="A72" s="92"/>
      <c r="B72" s="92"/>
      <c r="C72" s="92"/>
      <c r="D72" s="92"/>
      <c r="E72" s="92"/>
      <c r="F72" s="27"/>
      <c r="G72" s="27"/>
      <c r="H72" s="27"/>
      <c r="I72" s="27"/>
      <c r="J72" s="27"/>
      <c r="K72" s="138" t="s">
        <v>194</v>
      </c>
      <c r="L72" s="138"/>
      <c r="M72" s="138"/>
      <c r="N72" s="138"/>
      <c r="O72" s="138"/>
      <c r="P72" s="138"/>
      <c r="Q72" s="138"/>
      <c r="R72" s="138"/>
      <c r="S72" s="138"/>
      <c r="T72" s="33"/>
    </row>
    <row r="73" spans="1:20" s="42" customFormat="1" ht="33" customHeight="1">
      <c r="A73" s="139" t="s">
        <v>3</v>
      </c>
      <c r="B73" s="139"/>
      <c r="C73" s="139"/>
      <c r="D73" s="139"/>
      <c r="E73" s="139"/>
      <c r="F73" s="41"/>
      <c r="G73" s="41"/>
      <c r="H73" s="41"/>
      <c r="I73" s="41"/>
      <c r="J73" s="41"/>
      <c r="K73" s="139" t="s">
        <v>143</v>
      </c>
      <c r="L73" s="140"/>
      <c r="M73" s="140"/>
      <c r="N73" s="140"/>
      <c r="O73" s="140"/>
      <c r="P73" s="140"/>
      <c r="Q73" s="140"/>
      <c r="R73" s="140"/>
      <c r="S73" s="140"/>
      <c r="T73" s="40"/>
    </row>
    <row r="74" spans="4:17" ht="15.75">
      <c r="D74" s="34"/>
      <c r="E74" s="34"/>
      <c r="F74" s="34"/>
      <c r="G74" s="34"/>
      <c r="H74" s="34"/>
      <c r="I74" s="34"/>
      <c r="J74" s="34"/>
      <c r="K74" s="34"/>
      <c r="L74" s="34"/>
      <c r="M74" s="34"/>
      <c r="N74" s="34"/>
      <c r="O74" s="34"/>
      <c r="P74" s="34"/>
      <c r="Q74" s="34"/>
    </row>
    <row r="75" spans="4:17" ht="15.75">
      <c r="D75" s="34"/>
      <c r="E75" s="34"/>
      <c r="F75" s="34"/>
      <c r="G75" s="34"/>
      <c r="H75" s="34"/>
      <c r="I75" s="34"/>
      <c r="J75" s="34"/>
      <c r="K75" s="34"/>
      <c r="L75" s="34"/>
      <c r="M75" s="34"/>
      <c r="N75" s="34"/>
      <c r="O75" s="34"/>
      <c r="P75" s="34"/>
      <c r="Q75" s="34"/>
    </row>
    <row r="76" spans="1:17" ht="15.75" hidden="1">
      <c r="A76" s="43" t="s">
        <v>22</v>
      </c>
      <c r="D76" s="34"/>
      <c r="E76" s="34"/>
      <c r="F76" s="34"/>
      <c r="G76" s="34"/>
      <c r="H76" s="34"/>
      <c r="I76" s="34"/>
      <c r="J76" s="34"/>
      <c r="K76" s="34"/>
      <c r="L76" s="34"/>
      <c r="M76" s="34"/>
      <c r="N76" s="34"/>
      <c r="O76" s="34"/>
      <c r="P76" s="34"/>
      <c r="Q76" s="34"/>
    </row>
    <row r="77" spans="2:17" ht="15.75" hidden="1">
      <c r="B77" s="135" t="s">
        <v>32</v>
      </c>
      <c r="C77" s="135"/>
      <c r="D77" s="135"/>
      <c r="E77" s="135"/>
      <c r="F77" s="135"/>
      <c r="G77" s="135"/>
      <c r="H77" s="135"/>
      <c r="I77" s="135"/>
      <c r="J77" s="135"/>
      <c r="K77" s="135"/>
      <c r="L77" s="135"/>
      <c r="M77" s="135"/>
      <c r="N77" s="135"/>
      <c r="O77" s="135"/>
      <c r="P77" s="34"/>
      <c r="Q77" s="34"/>
    </row>
    <row r="78" spans="2:17" ht="15.75" hidden="1">
      <c r="B78" s="135" t="s">
        <v>36</v>
      </c>
      <c r="C78" s="135"/>
      <c r="D78" s="135"/>
      <c r="E78" s="135"/>
      <c r="F78" s="135"/>
      <c r="G78" s="135"/>
      <c r="H78" s="135"/>
      <c r="I78" s="135"/>
      <c r="J78" s="135"/>
      <c r="K78" s="135"/>
      <c r="L78" s="135"/>
      <c r="M78" s="135"/>
      <c r="N78" s="135"/>
      <c r="O78" s="135"/>
      <c r="P78" s="34"/>
      <c r="Q78" s="34"/>
    </row>
    <row r="79" spans="2:17" ht="15.75" hidden="1">
      <c r="B79" s="135" t="s">
        <v>33</v>
      </c>
      <c r="C79" s="135"/>
      <c r="D79" s="135"/>
      <c r="E79" s="135"/>
      <c r="F79" s="135"/>
      <c r="G79" s="135"/>
      <c r="H79" s="135"/>
      <c r="I79" s="135"/>
      <c r="J79" s="135"/>
      <c r="K79" s="135"/>
      <c r="L79" s="135"/>
      <c r="M79" s="135"/>
      <c r="N79" s="135"/>
      <c r="O79" s="135"/>
      <c r="P79" s="34"/>
      <c r="Q79" s="34"/>
    </row>
    <row r="80" spans="1:16" ht="15.75" customHeight="1" hidden="1">
      <c r="A80" s="44"/>
      <c r="B80" s="137" t="s">
        <v>34</v>
      </c>
      <c r="C80" s="137"/>
      <c r="D80" s="137"/>
      <c r="E80" s="137"/>
      <c r="F80" s="137"/>
      <c r="G80" s="137"/>
      <c r="H80" s="137"/>
      <c r="I80" s="137"/>
      <c r="J80" s="137"/>
      <c r="K80" s="137"/>
      <c r="L80" s="137"/>
      <c r="M80" s="137"/>
      <c r="N80" s="137"/>
      <c r="O80" s="137"/>
      <c r="P80" s="44"/>
    </row>
    <row r="81" spans="1:19" ht="15.75" customHeight="1">
      <c r="A81" s="44"/>
      <c r="B81" s="62"/>
      <c r="C81" s="62"/>
      <c r="D81" s="62"/>
      <c r="E81" s="62"/>
      <c r="F81" s="62"/>
      <c r="G81" s="62"/>
      <c r="H81" s="62"/>
      <c r="I81" s="62"/>
      <c r="J81" s="62"/>
      <c r="K81" s="136"/>
      <c r="L81" s="136"/>
      <c r="M81" s="136"/>
      <c r="N81" s="136"/>
      <c r="O81" s="136"/>
      <c r="P81" s="136"/>
      <c r="Q81" s="136"/>
      <c r="R81" s="136"/>
      <c r="S81" s="136"/>
    </row>
    <row r="82" spans="1:16" ht="15.75" customHeight="1">
      <c r="A82" s="44"/>
      <c r="B82" s="44"/>
      <c r="C82" s="44"/>
      <c r="D82" s="44"/>
      <c r="E82" s="44"/>
      <c r="F82" s="44"/>
      <c r="G82" s="44"/>
      <c r="H82" s="44"/>
      <c r="I82" s="44"/>
      <c r="J82" s="44"/>
      <c r="K82" s="44"/>
      <c r="L82" s="44"/>
      <c r="M82" s="44"/>
      <c r="N82" s="44"/>
      <c r="O82" s="44"/>
      <c r="P82" s="44"/>
    </row>
    <row r="83" spans="1:16" ht="15.75">
      <c r="A83" s="44"/>
      <c r="B83" s="44"/>
      <c r="C83" s="44"/>
      <c r="D83" s="44"/>
      <c r="E83" s="44"/>
      <c r="F83" s="44"/>
      <c r="G83" s="44"/>
      <c r="H83" s="44"/>
      <c r="I83" s="44"/>
      <c r="J83" s="44"/>
      <c r="K83" s="44"/>
      <c r="L83" s="44"/>
      <c r="M83" s="44"/>
      <c r="N83" s="44"/>
      <c r="O83" s="44"/>
      <c r="P83" s="44"/>
    </row>
    <row r="84" spans="1:19" ht="15.75">
      <c r="A84" s="99" t="s">
        <v>185</v>
      </c>
      <c r="B84" s="99"/>
      <c r="C84" s="99"/>
      <c r="D84" s="99"/>
      <c r="E84" s="99"/>
      <c r="K84" s="99" t="s">
        <v>100</v>
      </c>
      <c r="L84" s="99"/>
      <c r="M84" s="99"/>
      <c r="N84" s="99"/>
      <c r="O84" s="99"/>
      <c r="P84" s="99"/>
      <c r="Q84" s="99"/>
      <c r="R84" s="99"/>
      <c r="S84" s="99"/>
    </row>
  </sheetData>
  <sheetProtection/>
  <mergeCells count="43">
    <mergeCell ref="K81:S81"/>
    <mergeCell ref="B78:O78"/>
    <mergeCell ref="B79:O79"/>
    <mergeCell ref="B80:O80"/>
    <mergeCell ref="A72:E72"/>
    <mergeCell ref="K72:S72"/>
    <mergeCell ref="A73:E73"/>
    <mergeCell ref="K73:S73"/>
    <mergeCell ref="A6:B10"/>
    <mergeCell ref="H7:H10"/>
    <mergeCell ref="D9:D10"/>
    <mergeCell ref="C7:C10"/>
    <mergeCell ref="A11:B11"/>
    <mergeCell ref="B77:O77"/>
    <mergeCell ref="A3:D3"/>
    <mergeCell ref="A2:D2"/>
    <mergeCell ref="P2:S2"/>
    <mergeCell ref="P4:S4"/>
    <mergeCell ref="M9:M10"/>
    <mergeCell ref="E9:E10"/>
    <mergeCell ref="R6:R10"/>
    <mergeCell ref="P9:P10"/>
    <mergeCell ref="O9:O10"/>
    <mergeCell ref="L9:L10"/>
    <mergeCell ref="E1:O1"/>
    <mergeCell ref="E2:O2"/>
    <mergeCell ref="E3:O3"/>
    <mergeCell ref="F6:F10"/>
    <mergeCell ref="G6:G10"/>
    <mergeCell ref="J9:J10"/>
    <mergeCell ref="I8:I10"/>
    <mergeCell ref="J8:P8"/>
    <mergeCell ref="N9:N10"/>
    <mergeCell ref="A84:E84"/>
    <mergeCell ref="K84:S84"/>
    <mergeCell ref="S6:S10"/>
    <mergeCell ref="D7:E8"/>
    <mergeCell ref="I7:P7"/>
    <mergeCell ref="K9:K10"/>
    <mergeCell ref="H6:Q6"/>
    <mergeCell ref="C6:E6"/>
    <mergeCell ref="Q7:Q10"/>
    <mergeCell ref="A12:B12"/>
  </mergeCells>
  <printOptions horizontalCentered="1"/>
  <pageMargins left="0" right="0" top="0.5" bottom="0.5" header="0.511811023622047"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Y79"/>
  <sheetViews>
    <sheetView tabSelected="1" zoomScalePageLayoutView="0" workbookViewId="0" topLeftCell="A64">
      <selection activeCell="M76" sqref="M76:T76"/>
    </sheetView>
  </sheetViews>
  <sheetFormatPr defaultColWidth="9.00390625" defaultRowHeight="15.75"/>
  <cols>
    <col min="1" max="1" width="2.25390625" style="28" customWidth="1"/>
    <col min="2" max="2" width="11.00390625" style="28" customWidth="1"/>
    <col min="3" max="3" width="8.25390625" style="28" customWidth="1"/>
    <col min="4" max="4" width="8.50390625" style="28" customWidth="1"/>
    <col min="5" max="5" width="8.125" style="28" customWidth="1"/>
    <col min="6" max="6" width="7.375" style="28" customWidth="1"/>
    <col min="7" max="7" width="3.00390625" style="28" customWidth="1"/>
    <col min="8" max="8" width="8.375" style="28" customWidth="1"/>
    <col min="9" max="9" width="8.25390625" style="28" customWidth="1"/>
    <col min="10" max="10" width="7.375" style="28" customWidth="1"/>
    <col min="11" max="11" width="7.125" style="28" customWidth="1"/>
    <col min="12" max="12" width="4.00390625" style="28" customWidth="1"/>
    <col min="13" max="13" width="8.25390625" style="28" customWidth="1"/>
    <col min="14" max="14" width="7.375" style="28" customWidth="1"/>
    <col min="15" max="15" width="6.875" style="28" customWidth="1"/>
    <col min="16" max="16" width="2.25390625" style="28" customWidth="1"/>
    <col min="17" max="17" width="7.50390625" style="28" customWidth="1"/>
    <col min="18" max="18" width="8.375" style="28" customWidth="1"/>
    <col min="19" max="19" width="8.25390625" style="28" customWidth="1"/>
    <col min="20" max="20" width="4.875" style="28" customWidth="1"/>
    <col min="21" max="21" width="10.875" style="28" bestFit="1" customWidth="1"/>
    <col min="22" max="16384" width="9.00390625" style="28" customWidth="1"/>
  </cols>
  <sheetData>
    <row r="1" spans="1:20" ht="20.25" customHeight="1">
      <c r="A1" s="34" t="s">
        <v>16</v>
      </c>
      <c r="B1" s="34"/>
      <c r="C1" s="34"/>
      <c r="E1" s="119" t="s">
        <v>91</v>
      </c>
      <c r="F1" s="119"/>
      <c r="G1" s="119"/>
      <c r="H1" s="119"/>
      <c r="I1" s="119"/>
      <c r="J1" s="119"/>
      <c r="K1" s="119"/>
      <c r="L1" s="119"/>
      <c r="M1" s="119"/>
      <c r="N1" s="119"/>
      <c r="O1" s="119"/>
      <c r="P1" s="119"/>
      <c r="Q1" s="32" t="s">
        <v>96</v>
      </c>
      <c r="R1" s="32"/>
      <c r="S1" s="32"/>
      <c r="T1" s="32"/>
    </row>
    <row r="2" spans="1:20" ht="17.25" customHeight="1">
      <c r="A2" s="128" t="s">
        <v>94</v>
      </c>
      <c r="B2" s="128"/>
      <c r="C2" s="128"/>
      <c r="D2" s="128"/>
      <c r="E2" s="120" t="s">
        <v>20</v>
      </c>
      <c r="F2" s="120"/>
      <c r="G2" s="120"/>
      <c r="H2" s="120"/>
      <c r="I2" s="120"/>
      <c r="J2" s="120"/>
      <c r="K2" s="120"/>
      <c r="L2" s="120"/>
      <c r="M2" s="120"/>
      <c r="N2" s="120"/>
      <c r="O2" s="120"/>
      <c r="P2" s="120"/>
      <c r="Q2" s="129" t="s">
        <v>97</v>
      </c>
      <c r="R2" s="129"/>
      <c r="S2" s="129"/>
      <c r="T2" s="129"/>
    </row>
    <row r="3" spans="1:20" ht="14.25" customHeight="1">
      <c r="A3" s="128" t="s">
        <v>95</v>
      </c>
      <c r="B3" s="128"/>
      <c r="C3" s="128"/>
      <c r="D3" s="128"/>
      <c r="E3" s="121" t="s">
        <v>190</v>
      </c>
      <c r="F3" s="121"/>
      <c r="G3" s="121"/>
      <c r="H3" s="121"/>
      <c r="I3" s="121"/>
      <c r="J3" s="121"/>
      <c r="K3" s="121"/>
      <c r="L3" s="121"/>
      <c r="M3" s="121"/>
      <c r="N3" s="121"/>
      <c r="O3" s="121"/>
      <c r="P3" s="121"/>
      <c r="Q3" s="32" t="s">
        <v>98</v>
      </c>
      <c r="R3" s="36"/>
      <c r="S3" s="32"/>
      <c r="T3" s="32"/>
    </row>
    <row r="4" spans="1:20" ht="14.25" customHeight="1">
      <c r="A4" s="34" t="s">
        <v>78</v>
      </c>
      <c r="B4" s="34"/>
      <c r="C4" s="34"/>
      <c r="D4" s="34"/>
      <c r="E4" s="34"/>
      <c r="F4" s="34"/>
      <c r="G4" s="34"/>
      <c r="H4" s="34"/>
      <c r="I4" s="34"/>
      <c r="J4" s="34"/>
      <c r="K4" s="34"/>
      <c r="L4" s="34"/>
      <c r="M4" s="34"/>
      <c r="N4" s="34"/>
      <c r="O4" s="31"/>
      <c r="P4" s="31"/>
      <c r="Q4" s="129" t="s">
        <v>184</v>
      </c>
      <c r="R4" s="129"/>
      <c r="S4" s="129"/>
      <c r="T4" s="129"/>
    </row>
    <row r="5" spans="2:20" ht="15" customHeight="1">
      <c r="B5" s="19"/>
      <c r="C5" s="19"/>
      <c r="Q5" s="150" t="s">
        <v>76</v>
      </c>
      <c r="R5" s="150"/>
      <c r="S5" s="150"/>
      <c r="T5" s="150"/>
    </row>
    <row r="6" spans="1:20" ht="15.75">
      <c r="A6" s="143" t="s">
        <v>41</v>
      </c>
      <c r="B6" s="144"/>
      <c r="C6" s="113" t="s">
        <v>79</v>
      </c>
      <c r="D6" s="114"/>
      <c r="E6" s="115"/>
      <c r="F6" s="122" t="s">
        <v>60</v>
      </c>
      <c r="G6" s="151" t="s">
        <v>80</v>
      </c>
      <c r="H6" s="156" t="s">
        <v>61</v>
      </c>
      <c r="I6" s="157"/>
      <c r="J6" s="157"/>
      <c r="K6" s="157"/>
      <c r="L6" s="157"/>
      <c r="M6" s="157"/>
      <c r="N6" s="157"/>
      <c r="O6" s="157"/>
      <c r="P6" s="157"/>
      <c r="Q6" s="157"/>
      <c r="R6" s="158"/>
      <c r="S6" s="100" t="s">
        <v>139</v>
      </c>
      <c r="T6" s="100" t="s">
        <v>92</v>
      </c>
    </row>
    <row r="7" spans="1:25" s="39" customFormat="1" ht="15.75">
      <c r="A7" s="145"/>
      <c r="B7" s="146"/>
      <c r="C7" s="100" t="s">
        <v>24</v>
      </c>
      <c r="D7" s="103" t="s">
        <v>5</v>
      </c>
      <c r="E7" s="104"/>
      <c r="F7" s="123"/>
      <c r="G7" s="152"/>
      <c r="H7" s="124" t="s">
        <v>18</v>
      </c>
      <c r="I7" s="103" t="s">
        <v>62</v>
      </c>
      <c r="J7" s="107"/>
      <c r="K7" s="107"/>
      <c r="L7" s="107"/>
      <c r="M7" s="107"/>
      <c r="N7" s="107"/>
      <c r="O7" s="107"/>
      <c r="P7" s="107"/>
      <c r="Q7" s="108"/>
      <c r="R7" s="104" t="s">
        <v>83</v>
      </c>
      <c r="S7" s="101"/>
      <c r="T7" s="101"/>
      <c r="U7" s="32"/>
      <c r="V7" s="32"/>
      <c r="W7" s="32"/>
      <c r="X7" s="32"/>
      <c r="Y7" s="32"/>
    </row>
    <row r="8" spans="1:20" ht="15.75">
      <c r="A8" s="145"/>
      <c r="B8" s="146"/>
      <c r="C8" s="101"/>
      <c r="D8" s="105"/>
      <c r="E8" s="106"/>
      <c r="F8" s="123"/>
      <c r="G8" s="152"/>
      <c r="H8" s="101"/>
      <c r="I8" s="124" t="s">
        <v>18</v>
      </c>
      <c r="J8" s="126" t="s">
        <v>5</v>
      </c>
      <c r="K8" s="127"/>
      <c r="L8" s="127"/>
      <c r="M8" s="127"/>
      <c r="N8" s="127"/>
      <c r="O8" s="127"/>
      <c r="P8" s="127"/>
      <c r="Q8" s="125"/>
      <c r="R8" s="116"/>
      <c r="S8" s="101"/>
      <c r="T8" s="101"/>
    </row>
    <row r="9" spans="1:20" ht="15.75">
      <c r="A9" s="145"/>
      <c r="B9" s="146"/>
      <c r="C9" s="101"/>
      <c r="D9" s="100" t="s">
        <v>84</v>
      </c>
      <c r="E9" s="100" t="s">
        <v>85</v>
      </c>
      <c r="F9" s="123"/>
      <c r="G9" s="152"/>
      <c r="H9" s="101"/>
      <c r="I9" s="101"/>
      <c r="J9" s="125" t="s">
        <v>86</v>
      </c>
      <c r="K9" s="109" t="s">
        <v>87</v>
      </c>
      <c r="L9" s="100" t="s">
        <v>77</v>
      </c>
      <c r="M9" s="130" t="s">
        <v>63</v>
      </c>
      <c r="N9" s="124" t="s">
        <v>88</v>
      </c>
      <c r="O9" s="124" t="s">
        <v>64</v>
      </c>
      <c r="P9" s="124" t="s">
        <v>140</v>
      </c>
      <c r="Q9" s="124" t="s">
        <v>65</v>
      </c>
      <c r="R9" s="116"/>
      <c r="S9" s="101"/>
      <c r="T9" s="101"/>
    </row>
    <row r="10" spans="1:20" ht="110.25" customHeight="1">
      <c r="A10" s="147"/>
      <c r="B10" s="148"/>
      <c r="C10" s="102"/>
      <c r="D10" s="102"/>
      <c r="E10" s="102"/>
      <c r="F10" s="105"/>
      <c r="G10" s="153"/>
      <c r="H10" s="102"/>
      <c r="I10" s="102"/>
      <c r="J10" s="125"/>
      <c r="K10" s="109"/>
      <c r="L10" s="149"/>
      <c r="M10" s="130"/>
      <c r="N10" s="102"/>
      <c r="O10" s="102" t="s">
        <v>64</v>
      </c>
      <c r="P10" s="102" t="s">
        <v>140</v>
      </c>
      <c r="Q10" s="102" t="s">
        <v>65</v>
      </c>
      <c r="R10" s="106"/>
      <c r="S10" s="102"/>
      <c r="T10" s="102"/>
    </row>
    <row r="11" spans="1:20" ht="29.25" customHeight="1">
      <c r="A11" s="113" t="s">
        <v>4</v>
      </c>
      <c r="B11" s="142"/>
      <c r="C11" s="51">
        <v>1</v>
      </c>
      <c r="D11" s="51">
        <v>2</v>
      </c>
      <c r="E11" s="51">
        <v>3</v>
      </c>
      <c r="F11" s="51">
        <v>4</v>
      </c>
      <c r="G11" s="51">
        <v>5</v>
      </c>
      <c r="H11" s="51">
        <v>6</v>
      </c>
      <c r="I11" s="51">
        <v>7</v>
      </c>
      <c r="J11" s="51">
        <v>8</v>
      </c>
      <c r="K11" s="51">
        <v>9</v>
      </c>
      <c r="L11" s="51">
        <v>10</v>
      </c>
      <c r="M11" s="51">
        <v>11</v>
      </c>
      <c r="N11" s="51">
        <v>12</v>
      </c>
      <c r="O11" s="51">
        <v>13</v>
      </c>
      <c r="P11" s="51">
        <v>14</v>
      </c>
      <c r="Q11" s="51">
        <v>15</v>
      </c>
      <c r="R11" s="51">
        <v>16</v>
      </c>
      <c r="S11" s="51">
        <v>17</v>
      </c>
      <c r="T11" s="51">
        <v>18</v>
      </c>
    </row>
    <row r="12" spans="1:20" s="21" customFormat="1" ht="18.75" customHeight="1">
      <c r="A12" s="154" t="s">
        <v>17</v>
      </c>
      <c r="B12" s="155"/>
      <c r="C12" s="52">
        <f>C13+C23</f>
        <v>532724283</v>
      </c>
      <c r="D12" s="52">
        <f aca="true" t="shared" si="0" ref="D12:O12">D13+D23</f>
        <v>519109313</v>
      </c>
      <c r="E12" s="52">
        <f t="shared" si="0"/>
        <v>13614970</v>
      </c>
      <c r="F12" s="52">
        <f t="shared" si="0"/>
        <v>8000</v>
      </c>
      <c r="G12" s="52">
        <f t="shared" si="0"/>
        <v>0</v>
      </c>
      <c r="H12" s="52">
        <f t="shared" si="0"/>
        <v>532716283</v>
      </c>
      <c r="I12" s="52">
        <f t="shared" si="0"/>
        <v>262007501</v>
      </c>
      <c r="J12" s="52">
        <f t="shared" si="0"/>
        <v>1265220</v>
      </c>
      <c r="K12" s="52">
        <f t="shared" si="0"/>
        <v>10330</v>
      </c>
      <c r="L12" s="52">
        <f t="shared" si="0"/>
        <v>3400</v>
      </c>
      <c r="M12" s="52">
        <f t="shared" si="0"/>
        <v>198358789</v>
      </c>
      <c r="N12" s="52">
        <f t="shared" si="0"/>
        <v>58974805</v>
      </c>
      <c r="O12" s="52">
        <f t="shared" si="0"/>
        <v>1</v>
      </c>
      <c r="P12" s="52">
        <f>P13+P23</f>
        <v>0</v>
      </c>
      <c r="Q12" s="52">
        <f>Q13+Q23</f>
        <v>3394956</v>
      </c>
      <c r="R12" s="52">
        <f>R13+R23</f>
        <v>270708782</v>
      </c>
      <c r="S12" s="52">
        <f>S13+S23</f>
        <v>531437333</v>
      </c>
      <c r="T12" s="63">
        <f>IF(I12=0,0,(J12+K12+L12)/I12*100)</f>
        <v>0.48813487977201075</v>
      </c>
    </row>
    <row r="13" spans="1:21" s="21" customFormat="1" ht="16.5" customHeight="1">
      <c r="A13" s="57" t="s">
        <v>0</v>
      </c>
      <c r="B13" s="58" t="s">
        <v>141</v>
      </c>
      <c r="C13" s="54">
        <f>SUM(C14:C22)</f>
        <v>252376546</v>
      </c>
      <c r="D13" s="54">
        <f>SUM(D14:D22)</f>
        <v>249594382</v>
      </c>
      <c r="E13" s="54">
        <f>SUM(E14:E22)</f>
        <v>2782164</v>
      </c>
      <c r="F13" s="54">
        <f>SUM(F14:F22)</f>
        <v>0</v>
      </c>
      <c r="G13" s="54">
        <f>SUM(G14:G22)</f>
        <v>0</v>
      </c>
      <c r="H13" s="54">
        <f aca="true" t="shared" si="1" ref="H13:Q13">SUM(H14:H22)</f>
        <v>252376546</v>
      </c>
      <c r="I13" s="54">
        <f t="shared" si="1"/>
        <v>26256090</v>
      </c>
      <c r="J13" s="54">
        <f t="shared" si="1"/>
        <v>212238</v>
      </c>
      <c r="K13" s="54">
        <f t="shared" si="1"/>
        <v>0</v>
      </c>
      <c r="L13" s="54">
        <f t="shared" si="1"/>
        <v>0</v>
      </c>
      <c r="M13" s="54">
        <f t="shared" si="1"/>
        <v>24409752</v>
      </c>
      <c r="N13" s="54">
        <f t="shared" si="1"/>
        <v>9020</v>
      </c>
      <c r="O13" s="54">
        <f t="shared" si="1"/>
        <v>0</v>
      </c>
      <c r="P13" s="54">
        <f t="shared" si="1"/>
        <v>0</v>
      </c>
      <c r="Q13" s="54">
        <f t="shared" si="1"/>
        <v>1625080</v>
      </c>
      <c r="R13" s="54">
        <f>SUM(R14:R22)</f>
        <v>226120456</v>
      </c>
      <c r="S13" s="54">
        <f>SUM(S14:S22)</f>
        <v>252164308</v>
      </c>
      <c r="T13" s="53">
        <f aca="true" t="shared" si="2" ref="T13:T71">IF(I13=0,0,(J13+K13+L13)/I13*100)</f>
        <v>0.8083381798279943</v>
      </c>
      <c r="U13" s="72"/>
    </row>
    <row r="14" spans="1:20" s="21" customFormat="1" ht="16.5" customHeight="1">
      <c r="A14" s="69" t="s">
        <v>25</v>
      </c>
      <c r="B14" s="70" t="s">
        <v>99</v>
      </c>
      <c r="C14" s="54">
        <f>D14+E14</f>
        <v>227138277</v>
      </c>
      <c r="D14" s="59">
        <v>227138277</v>
      </c>
      <c r="E14" s="59">
        <v>0</v>
      </c>
      <c r="F14" s="59">
        <v>0</v>
      </c>
      <c r="G14" s="54">
        <f>C14-H14-F14</f>
        <v>0</v>
      </c>
      <c r="H14" s="54">
        <f>I14+R14</f>
        <v>227138277</v>
      </c>
      <c r="I14" s="54">
        <f>SUM(J14:Q14)</f>
        <v>3576946</v>
      </c>
      <c r="J14" s="59">
        <v>500</v>
      </c>
      <c r="K14" s="59">
        <v>0</v>
      </c>
      <c r="L14" s="59">
        <v>0</v>
      </c>
      <c r="M14" s="59">
        <v>3576446</v>
      </c>
      <c r="N14" s="59">
        <v>0</v>
      </c>
      <c r="O14" s="59">
        <v>0</v>
      </c>
      <c r="P14" s="59">
        <v>0</v>
      </c>
      <c r="Q14" s="59">
        <v>0</v>
      </c>
      <c r="R14" s="59">
        <v>223561331</v>
      </c>
      <c r="S14" s="60">
        <f>H14-J14-K14-L14</f>
        <v>227137777</v>
      </c>
      <c r="T14" s="53">
        <f t="shared" si="2"/>
        <v>0.013978405041619303</v>
      </c>
    </row>
    <row r="15" spans="1:20" s="21" customFormat="1" ht="16.5" customHeight="1">
      <c r="A15" s="69" t="s">
        <v>26</v>
      </c>
      <c r="B15" s="70" t="s">
        <v>100</v>
      </c>
      <c r="C15" s="54">
        <f aca="true" t="shared" si="3" ref="C15:C22">D15+E15</f>
        <v>9620399</v>
      </c>
      <c r="D15" s="59">
        <v>7647632</v>
      </c>
      <c r="E15" s="59">
        <v>1972767</v>
      </c>
      <c r="F15" s="59">
        <v>0</v>
      </c>
      <c r="G15" s="54">
        <f aca="true" t="shared" si="4" ref="G15:G22">C15-H15-F15</f>
        <v>0</v>
      </c>
      <c r="H15" s="54">
        <f aca="true" t="shared" si="5" ref="H15:H21">I15+R15</f>
        <v>9620399</v>
      </c>
      <c r="I15" s="54">
        <f aca="true" t="shared" si="6" ref="I15:I21">SUM(J15:Q15)</f>
        <v>9525404</v>
      </c>
      <c r="J15" s="59">
        <v>48420</v>
      </c>
      <c r="K15" s="59">
        <v>0</v>
      </c>
      <c r="L15" s="59">
        <v>0</v>
      </c>
      <c r="M15" s="59">
        <v>9476984</v>
      </c>
      <c r="N15" s="59">
        <v>0</v>
      </c>
      <c r="O15" s="59">
        <v>0</v>
      </c>
      <c r="P15" s="59">
        <v>0</v>
      </c>
      <c r="Q15" s="59">
        <v>0</v>
      </c>
      <c r="R15" s="59">
        <v>94995</v>
      </c>
      <c r="S15" s="60">
        <f aca="true" t="shared" si="7" ref="S15:S22">H15-J15-K15-L15</f>
        <v>9571979</v>
      </c>
      <c r="T15" s="53">
        <f t="shared" si="2"/>
        <v>0.5083248962458705</v>
      </c>
    </row>
    <row r="16" spans="1:20" s="21" customFormat="1" ht="16.5" customHeight="1">
      <c r="A16" s="69" t="s">
        <v>31</v>
      </c>
      <c r="B16" s="70" t="s">
        <v>101</v>
      </c>
      <c r="C16" s="54">
        <f t="shared" si="3"/>
        <v>1343344</v>
      </c>
      <c r="D16" s="59">
        <v>1340933</v>
      </c>
      <c r="E16" s="59">
        <v>2411</v>
      </c>
      <c r="F16" s="59">
        <v>0</v>
      </c>
      <c r="G16" s="54">
        <f t="shared" si="4"/>
        <v>0</v>
      </c>
      <c r="H16" s="54">
        <f t="shared" si="5"/>
        <v>1343344</v>
      </c>
      <c r="I16" s="54">
        <f t="shared" si="6"/>
        <v>1053010</v>
      </c>
      <c r="J16" s="59">
        <v>43700</v>
      </c>
      <c r="K16" s="59">
        <v>0</v>
      </c>
      <c r="L16" s="59">
        <v>0</v>
      </c>
      <c r="M16" s="59">
        <v>1009310</v>
      </c>
      <c r="N16" s="59">
        <v>0</v>
      </c>
      <c r="O16" s="59">
        <v>0</v>
      </c>
      <c r="P16" s="59">
        <v>0</v>
      </c>
      <c r="Q16" s="59">
        <v>0</v>
      </c>
      <c r="R16" s="59">
        <v>290334</v>
      </c>
      <c r="S16" s="60">
        <f t="shared" si="7"/>
        <v>1299644</v>
      </c>
      <c r="T16" s="53">
        <f t="shared" si="2"/>
        <v>4.15000807209808</v>
      </c>
    </row>
    <row r="17" spans="1:20" s="21" customFormat="1" ht="16.5" customHeight="1">
      <c r="A17" s="69" t="s">
        <v>42</v>
      </c>
      <c r="B17" s="70" t="s">
        <v>142</v>
      </c>
      <c r="C17" s="54">
        <f t="shared" si="3"/>
        <v>2901014</v>
      </c>
      <c r="D17" s="59">
        <v>2855314</v>
      </c>
      <c r="E17" s="59">
        <v>45700</v>
      </c>
      <c r="F17" s="59">
        <v>0</v>
      </c>
      <c r="G17" s="54">
        <f t="shared" si="4"/>
        <v>0</v>
      </c>
      <c r="H17" s="54">
        <f t="shared" si="5"/>
        <v>2901014</v>
      </c>
      <c r="I17" s="54">
        <f t="shared" si="6"/>
        <v>2848376</v>
      </c>
      <c r="J17" s="59">
        <v>76500</v>
      </c>
      <c r="K17" s="59">
        <v>0</v>
      </c>
      <c r="L17" s="59">
        <v>0</v>
      </c>
      <c r="M17" s="59">
        <v>2771876</v>
      </c>
      <c r="N17" s="59">
        <v>0</v>
      </c>
      <c r="O17" s="59">
        <v>0</v>
      </c>
      <c r="P17" s="59">
        <v>0</v>
      </c>
      <c r="Q17" s="59">
        <v>0</v>
      </c>
      <c r="R17" s="59">
        <v>52638</v>
      </c>
      <c r="S17" s="60">
        <f t="shared" si="7"/>
        <v>2824514</v>
      </c>
      <c r="T17" s="53">
        <f t="shared" si="2"/>
        <v>2.685740927461824</v>
      </c>
    </row>
    <row r="18" spans="1:20" s="21" customFormat="1" ht="16.5" customHeight="1">
      <c r="A18" s="69" t="s">
        <v>43</v>
      </c>
      <c r="B18" s="70" t="s">
        <v>102</v>
      </c>
      <c r="C18" s="54">
        <f t="shared" si="3"/>
        <v>1421352</v>
      </c>
      <c r="D18" s="59">
        <v>699582</v>
      </c>
      <c r="E18" s="59">
        <v>721770</v>
      </c>
      <c r="F18" s="59">
        <v>0</v>
      </c>
      <c r="G18" s="54">
        <f t="shared" si="4"/>
        <v>0</v>
      </c>
      <c r="H18" s="54">
        <f t="shared" si="5"/>
        <v>1421352</v>
      </c>
      <c r="I18" s="54">
        <f t="shared" si="6"/>
        <v>904690</v>
      </c>
      <c r="J18" s="59">
        <v>2000</v>
      </c>
      <c r="K18" s="59">
        <v>0</v>
      </c>
      <c r="L18" s="59">
        <v>0</v>
      </c>
      <c r="M18" s="59">
        <v>902690</v>
      </c>
      <c r="N18" s="59">
        <v>0</v>
      </c>
      <c r="O18" s="59">
        <v>0</v>
      </c>
      <c r="P18" s="59">
        <v>0</v>
      </c>
      <c r="Q18" s="59">
        <v>0</v>
      </c>
      <c r="R18" s="59">
        <v>516662</v>
      </c>
      <c r="S18" s="60">
        <f t="shared" si="7"/>
        <v>1419352</v>
      </c>
      <c r="T18" s="53">
        <f t="shared" si="2"/>
        <v>0.22107020084227746</v>
      </c>
    </row>
    <row r="19" spans="1:20" s="21" customFormat="1" ht="16.5" customHeight="1">
      <c r="A19" s="69" t="s">
        <v>44</v>
      </c>
      <c r="B19" s="70" t="s">
        <v>103</v>
      </c>
      <c r="C19" s="54">
        <f t="shared" si="3"/>
        <v>471735</v>
      </c>
      <c r="D19" s="59">
        <v>434269</v>
      </c>
      <c r="E19" s="59">
        <v>37466</v>
      </c>
      <c r="F19" s="59">
        <v>0</v>
      </c>
      <c r="G19" s="54">
        <f t="shared" si="4"/>
        <v>0</v>
      </c>
      <c r="H19" s="54">
        <f t="shared" si="5"/>
        <v>471735</v>
      </c>
      <c r="I19" s="54">
        <f t="shared" si="6"/>
        <v>113041</v>
      </c>
      <c r="J19" s="59">
        <v>3666</v>
      </c>
      <c r="K19" s="59">
        <v>0</v>
      </c>
      <c r="L19" s="59">
        <v>0</v>
      </c>
      <c r="M19" s="59">
        <v>109375</v>
      </c>
      <c r="N19" s="59">
        <v>0</v>
      </c>
      <c r="O19" s="59">
        <v>0</v>
      </c>
      <c r="P19" s="59">
        <v>0</v>
      </c>
      <c r="Q19" s="59">
        <v>0</v>
      </c>
      <c r="R19" s="59">
        <v>358694</v>
      </c>
      <c r="S19" s="60">
        <f t="shared" si="7"/>
        <v>468069</v>
      </c>
      <c r="T19" s="53">
        <f t="shared" si="2"/>
        <v>3.243071098097151</v>
      </c>
    </row>
    <row r="20" spans="1:20" s="21" customFormat="1" ht="16.5" customHeight="1">
      <c r="A20" s="69" t="s">
        <v>45</v>
      </c>
      <c r="B20" s="70" t="s">
        <v>104</v>
      </c>
      <c r="C20" s="54">
        <f t="shared" si="3"/>
        <v>7581071</v>
      </c>
      <c r="D20" s="59">
        <v>7579421</v>
      </c>
      <c r="E20" s="59">
        <v>1650</v>
      </c>
      <c r="F20" s="59">
        <v>0</v>
      </c>
      <c r="G20" s="54">
        <f t="shared" si="4"/>
        <v>0</v>
      </c>
      <c r="H20" s="54">
        <f t="shared" si="5"/>
        <v>7581071</v>
      </c>
      <c r="I20" s="54">
        <f t="shared" si="6"/>
        <v>7353000</v>
      </c>
      <c r="J20" s="59">
        <v>20473</v>
      </c>
      <c r="K20" s="59">
        <v>0</v>
      </c>
      <c r="L20" s="59">
        <v>0</v>
      </c>
      <c r="M20" s="59">
        <v>6477882</v>
      </c>
      <c r="N20" s="59">
        <v>0</v>
      </c>
      <c r="O20" s="59">
        <v>0</v>
      </c>
      <c r="P20" s="59">
        <v>0</v>
      </c>
      <c r="Q20" s="59">
        <v>854645</v>
      </c>
      <c r="R20" s="59">
        <v>228071</v>
      </c>
      <c r="S20" s="60">
        <f t="shared" si="7"/>
        <v>7560598</v>
      </c>
      <c r="T20" s="53">
        <f t="shared" si="2"/>
        <v>0.2784305725554196</v>
      </c>
    </row>
    <row r="21" spans="1:20" s="21" customFormat="1" ht="16.5" customHeight="1">
      <c r="A21" s="69" t="s">
        <v>105</v>
      </c>
      <c r="B21" s="70" t="s">
        <v>106</v>
      </c>
      <c r="C21" s="54">
        <f t="shared" si="3"/>
        <v>1481873</v>
      </c>
      <c r="D21" s="59">
        <v>1481873</v>
      </c>
      <c r="E21" s="59">
        <v>0</v>
      </c>
      <c r="F21" s="59">
        <v>0</v>
      </c>
      <c r="G21" s="54">
        <f t="shared" si="4"/>
        <v>0</v>
      </c>
      <c r="H21" s="54">
        <f t="shared" si="5"/>
        <v>1481873</v>
      </c>
      <c r="I21" s="54">
        <f t="shared" si="6"/>
        <v>879223</v>
      </c>
      <c r="J21" s="59">
        <v>14979</v>
      </c>
      <c r="K21" s="59">
        <v>0</v>
      </c>
      <c r="L21" s="59">
        <v>0</v>
      </c>
      <c r="M21" s="59">
        <v>84789</v>
      </c>
      <c r="N21" s="59">
        <v>9020</v>
      </c>
      <c r="O21" s="59">
        <v>0</v>
      </c>
      <c r="P21" s="59">
        <v>0</v>
      </c>
      <c r="Q21" s="59">
        <v>770435</v>
      </c>
      <c r="R21" s="59">
        <v>602650</v>
      </c>
      <c r="S21" s="60">
        <f t="shared" si="7"/>
        <v>1466894</v>
      </c>
      <c r="T21" s="53">
        <f t="shared" si="2"/>
        <v>1.703663348206314</v>
      </c>
    </row>
    <row r="22" spans="1:20" s="21" customFormat="1" ht="16.5" customHeight="1">
      <c r="A22" s="69" t="s">
        <v>107</v>
      </c>
      <c r="B22" s="70" t="s">
        <v>108</v>
      </c>
      <c r="C22" s="54">
        <f t="shared" si="3"/>
        <v>417481</v>
      </c>
      <c r="D22" s="59">
        <v>417081</v>
      </c>
      <c r="E22" s="59">
        <v>400</v>
      </c>
      <c r="F22" s="59">
        <v>0</v>
      </c>
      <c r="G22" s="54">
        <f t="shared" si="4"/>
        <v>0</v>
      </c>
      <c r="H22" s="54">
        <f>I22+R22</f>
        <v>417481</v>
      </c>
      <c r="I22" s="54">
        <f>SUM(J22:Q22)</f>
        <v>2400</v>
      </c>
      <c r="J22" s="59">
        <v>2000</v>
      </c>
      <c r="K22" s="59">
        <v>0</v>
      </c>
      <c r="L22" s="59">
        <v>0</v>
      </c>
      <c r="M22" s="59">
        <v>400</v>
      </c>
      <c r="N22" s="59">
        <v>0</v>
      </c>
      <c r="O22" s="59">
        <v>0</v>
      </c>
      <c r="P22" s="59">
        <v>0</v>
      </c>
      <c r="Q22" s="59">
        <v>0</v>
      </c>
      <c r="R22" s="59">
        <v>415081</v>
      </c>
      <c r="S22" s="60">
        <f t="shared" si="7"/>
        <v>415481</v>
      </c>
      <c r="T22" s="53">
        <f t="shared" si="2"/>
        <v>83.33333333333334</v>
      </c>
    </row>
    <row r="23" spans="1:20" s="21" customFormat="1" ht="16.5" customHeight="1">
      <c r="A23" s="57" t="s">
        <v>1</v>
      </c>
      <c r="B23" s="58" t="s">
        <v>144</v>
      </c>
      <c r="C23" s="52">
        <f aca="true" t="shared" si="8" ref="C23:S23">C24+C28+C31+C36+C41+C47+C53+C58+C62</f>
        <v>280347737</v>
      </c>
      <c r="D23" s="52">
        <f t="shared" si="8"/>
        <v>269514931</v>
      </c>
      <c r="E23" s="52">
        <f t="shared" si="8"/>
        <v>10832806</v>
      </c>
      <c r="F23" s="52">
        <f t="shared" si="8"/>
        <v>8000</v>
      </c>
      <c r="G23" s="52">
        <f t="shared" si="8"/>
        <v>0</v>
      </c>
      <c r="H23" s="52">
        <f t="shared" si="8"/>
        <v>280339737</v>
      </c>
      <c r="I23" s="52">
        <f t="shared" si="8"/>
        <v>235751411</v>
      </c>
      <c r="J23" s="52">
        <f t="shared" si="8"/>
        <v>1052982</v>
      </c>
      <c r="K23" s="52">
        <f t="shared" si="8"/>
        <v>10330</v>
      </c>
      <c r="L23" s="52">
        <f t="shared" si="8"/>
        <v>3400</v>
      </c>
      <c r="M23" s="52">
        <f t="shared" si="8"/>
        <v>173949037</v>
      </c>
      <c r="N23" s="52">
        <f t="shared" si="8"/>
        <v>58965785</v>
      </c>
      <c r="O23" s="52">
        <f t="shared" si="8"/>
        <v>1</v>
      </c>
      <c r="P23" s="52">
        <f t="shared" si="8"/>
        <v>0</v>
      </c>
      <c r="Q23" s="52">
        <f t="shared" si="8"/>
        <v>1769876</v>
      </c>
      <c r="R23" s="52">
        <f t="shared" si="8"/>
        <v>44588326</v>
      </c>
      <c r="S23" s="52">
        <f t="shared" si="8"/>
        <v>279273025</v>
      </c>
      <c r="T23" s="56">
        <f>IF(I23=0,0,(J23+K23+L23)/I23*100)</f>
        <v>0.452473219767919</v>
      </c>
    </row>
    <row r="24" spans="1:20" s="21" customFormat="1" ht="16.5" customHeight="1">
      <c r="A24" s="57" t="s">
        <v>25</v>
      </c>
      <c r="B24" s="58" t="s">
        <v>109</v>
      </c>
      <c r="C24" s="54">
        <f aca="true" t="shared" si="9" ref="C24:S24">SUM(C25:C27)</f>
        <v>52681</v>
      </c>
      <c r="D24" s="54">
        <f t="shared" si="9"/>
        <v>3145</v>
      </c>
      <c r="E24" s="54">
        <f t="shared" si="9"/>
        <v>49536</v>
      </c>
      <c r="F24" s="54">
        <f t="shared" si="9"/>
        <v>0</v>
      </c>
      <c r="G24" s="54">
        <f t="shared" si="9"/>
        <v>0</v>
      </c>
      <c r="H24" s="54">
        <f t="shared" si="9"/>
        <v>52681</v>
      </c>
      <c r="I24" s="54">
        <f t="shared" si="9"/>
        <v>49536</v>
      </c>
      <c r="J24" s="54">
        <f t="shared" si="9"/>
        <v>10662</v>
      </c>
      <c r="K24" s="54">
        <f t="shared" si="9"/>
        <v>0</v>
      </c>
      <c r="L24" s="54">
        <f t="shared" si="9"/>
        <v>0</v>
      </c>
      <c r="M24" s="54">
        <f t="shared" si="9"/>
        <v>38874</v>
      </c>
      <c r="N24" s="54">
        <f t="shared" si="9"/>
        <v>0</v>
      </c>
      <c r="O24" s="54">
        <f t="shared" si="9"/>
        <v>0</v>
      </c>
      <c r="P24" s="54">
        <f t="shared" si="9"/>
        <v>0</v>
      </c>
      <c r="Q24" s="54">
        <f t="shared" si="9"/>
        <v>0</v>
      </c>
      <c r="R24" s="54">
        <f t="shared" si="9"/>
        <v>3145</v>
      </c>
      <c r="S24" s="54">
        <f t="shared" si="9"/>
        <v>42019</v>
      </c>
      <c r="T24" s="53">
        <f t="shared" si="2"/>
        <v>21.523740310077518</v>
      </c>
    </row>
    <row r="25" spans="1:20" s="21" customFormat="1" ht="16.5" customHeight="1">
      <c r="A25" s="69" t="s">
        <v>27</v>
      </c>
      <c r="B25" s="71" t="s">
        <v>147</v>
      </c>
      <c r="C25" s="54">
        <f aca="true" t="shared" si="10" ref="C25:C61">D25+E25</f>
        <v>0</v>
      </c>
      <c r="D25" s="59">
        <v>0</v>
      </c>
      <c r="E25" s="59">
        <v>0</v>
      </c>
      <c r="F25" s="59">
        <v>0</v>
      </c>
      <c r="G25" s="54">
        <f aca="true" t="shared" si="11" ref="G25:G71">C25-H25-F25</f>
        <v>0</v>
      </c>
      <c r="H25" s="54">
        <f>I25+R25</f>
        <v>0</v>
      </c>
      <c r="I25" s="54">
        <f>SUM(J25:Q25)</f>
        <v>0</v>
      </c>
      <c r="J25" s="59">
        <v>0</v>
      </c>
      <c r="K25" s="59">
        <v>0</v>
      </c>
      <c r="L25" s="59">
        <v>0</v>
      </c>
      <c r="M25" s="59">
        <v>0</v>
      </c>
      <c r="N25" s="59">
        <v>0</v>
      </c>
      <c r="O25" s="59">
        <v>0</v>
      </c>
      <c r="P25" s="59">
        <v>0</v>
      </c>
      <c r="Q25" s="59">
        <v>0</v>
      </c>
      <c r="R25" s="59">
        <v>0</v>
      </c>
      <c r="S25" s="60">
        <f aca="true" t="shared" si="12" ref="S25:S71">H25-J25-K25-L25</f>
        <v>0</v>
      </c>
      <c r="T25" s="53">
        <f t="shared" si="2"/>
        <v>0</v>
      </c>
    </row>
    <row r="26" spans="1:20" s="21" customFormat="1" ht="16.5" customHeight="1">
      <c r="A26" s="69" t="s">
        <v>28</v>
      </c>
      <c r="B26" s="71" t="s">
        <v>148</v>
      </c>
      <c r="C26" s="54">
        <f>D26+E26</f>
        <v>39800</v>
      </c>
      <c r="D26" s="59">
        <v>0</v>
      </c>
      <c r="E26" s="59">
        <v>39800</v>
      </c>
      <c r="F26" s="59">
        <v>0</v>
      </c>
      <c r="G26" s="54">
        <f>C26-H26-F26</f>
        <v>0</v>
      </c>
      <c r="H26" s="54">
        <f>I26+R26</f>
        <v>39800</v>
      </c>
      <c r="I26" s="54">
        <f>SUM(J26:Q26)</f>
        <v>39800</v>
      </c>
      <c r="J26" s="59">
        <v>1000</v>
      </c>
      <c r="K26" s="59">
        <v>0</v>
      </c>
      <c r="L26" s="59">
        <v>0</v>
      </c>
      <c r="M26" s="59">
        <v>38800</v>
      </c>
      <c r="N26" s="59">
        <v>0</v>
      </c>
      <c r="O26" s="59">
        <v>0</v>
      </c>
      <c r="P26" s="59">
        <v>0</v>
      </c>
      <c r="Q26" s="59">
        <v>0</v>
      </c>
      <c r="R26" s="59">
        <v>0</v>
      </c>
      <c r="S26" s="60">
        <f>H26-J26-K26-L26</f>
        <v>38800</v>
      </c>
      <c r="T26" s="53">
        <f>IF(I26=0,0,(J26+K26+L26)/I26*100)</f>
        <v>2.512562814070352</v>
      </c>
    </row>
    <row r="27" spans="1:20" s="21" customFormat="1" ht="16.5" customHeight="1">
      <c r="A27" s="69" t="s">
        <v>192</v>
      </c>
      <c r="B27" s="71" t="s">
        <v>191</v>
      </c>
      <c r="C27" s="54">
        <f t="shared" si="10"/>
        <v>12881</v>
      </c>
      <c r="D27" s="59">
        <v>3145</v>
      </c>
      <c r="E27" s="59">
        <v>9736</v>
      </c>
      <c r="F27" s="59">
        <v>0</v>
      </c>
      <c r="G27" s="54">
        <f t="shared" si="11"/>
        <v>0</v>
      </c>
      <c r="H27" s="54">
        <f>I27+R27</f>
        <v>12881</v>
      </c>
      <c r="I27" s="54">
        <f>SUM(J27:Q27)</f>
        <v>9736</v>
      </c>
      <c r="J27" s="59">
        <v>9662</v>
      </c>
      <c r="K27" s="59">
        <v>0</v>
      </c>
      <c r="L27" s="59">
        <v>0</v>
      </c>
      <c r="M27" s="59">
        <v>74</v>
      </c>
      <c r="N27" s="59">
        <v>0</v>
      </c>
      <c r="O27" s="59">
        <v>0</v>
      </c>
      <c r="P27" s="59">
        <v>0</v>
      </c>
      <c r="Q27" s="59">
        <v>0</v>
      </c>
      <c r="R27" s="59">
        <v>3145</v>
      </c>
      <c r="S27" s="60">
        <f t="shared" si="12"/>
        <v>3219</v>
      </c>
      <c r="T27" s="53">
        <f t="shared" si="2"/>
        <v>99.23993426458505</v>
      </c>
    </row>
    <row r="28" spans="1:20" s="21" customFormat="1" ht="16.5" customHeight="1">
      <c r="A28" s="57" t="s">
        <v>26</v>
      </c>
      <c r="B28" s="58" t="s">
        <v>110</v>
      </c>
      <c r="C28" s="54">
        <f>SUM(C29:C30)</f>
        <v>3606866</v>
      </c>
      <c r="D28" s="54">
        <f>SUM(D29:D30)</f>
        <v>3568070</v>
      </c>
      <c r="E28" s="54">
        <f>SUM(E29:E30)</f>
        <v>38796</v>
      </c>
      <c r="F28" s="54">
        <f aca="true" t="shared" si="13" ref="F28:S28">SUM(F29:F30)</f>
        <v>0</v>
      </c>
      <c r="G28" s="54">
        <f t="shared" si="13"/>
        <v>0</v>
      </c>
      <c r="H28" s="54">
        <f t="shared" si="13"/>
        <v>3606866</v>
      </c>
      <c r="I28" s="54">
        <f t="shared" si="13"/>
        <v>59534</v>
      </c>
      <c r="J28" s="54">
        <f t="shared" si="13"/>
        <v>14110</v>
      </c>
      <c r="K28" s="54">
        <f t="shared" si="13"/>
        <v>0</v>
      </c>
      <c r="L28" s="54">
        <f t="shared" si="13"/>
        <v>0</v>
      </c>
      <c r="M28" s="54">
        <f t="shared" si="13"/>
        <v>45424</v>
      </c>
      <c r="N28" s="54">
        <f t="shared" si="13"/>
        <v>0</v>
      </c>
      <c r="O28" s="54">
        <f t="shared" si="13"/>
        <v>0</v>
      </c>
      <c r="P28" s="54">
        <f t="shared" si="13"/>
        <v>0</v>
      </c>
      <c r="Q28" s="54">
        <f t="shared" si="13"/>
        <v>0</v>
      </c>
      <c r="R28" s="54">
        <f t="shared" si="13"/>
        <v>3547332</v>
      </c>
      <c r="S28" s="54">
        <f t="shared" si="13"/>
        <v>3592756</v>
      </c>
      <c r="T28" s="53">
        <f t="shared" si="2"/>
        <v>23.70074243289549</v>
      </c>
    </row>
    <row r="29" spans="1:22" s="21" customFormat="1" ht="16.5" customHeight="1">
      <c r="A29" s="69" t="s">
        <v>29</v>
      </c>
      <c r="B29" s="71" t="s">
        <v>149</v>
      </c>
      <c r="C29" s="54">
        <f t="shared" si="10"/>
        <v>2091939</v>
      </c>
      <c r="D29" s="59">
        <v>2090839</v>
      </c>
      <c r="E29" s="59">
        <v>1100</v>
      </c>
      <c r="F29" s="59">
        <v>0</v>
      </c>
      <c r="G29" s="54">
        <f t="shared" si="11"/>
        <v>0</v>
      </c>
      <c r="H29" s="54">
        <f>I29+R29</f>
        <v>2091939</v>
      </c>
      <c r="I29" s="54">
        <f>SUM(J29:Q29)</f>
        <v>19625</v>
      </c>
      <c r="J29" s="59">
        <v>400</v>
      </c>
      <c r="K29" s="59">
        <v>0</v>
      </c>
      <c r="L29" s="59">
        <v>0</v>
      </c>
      <c r="M29" s="59">
        <v>19225</v>
      </c>
      <c r="N29" s="59">
        <v>0</v>
      </c>
      <c r="O29" s="59">
        <v>0</v>
      </c>
      <c r="P29" s="59">
        <v>0</v>
      </c>
      <c r="Q29" s="59">
        <v>0</v>
      </c>
      <c r="R29" s="59">
        <v>2072314</v>
      </c>
      <c r="S29" s="60">
        <f t="shared" si="12"/>
        <v>2091539</v>
      </c>
      <c r="T29" s="53">
        <f t="shared" si="2"/>
        <v>2.038216560509554</v>
      </c>
      <c r="U29" s="68"/>
      <c r="V29" s="68"/>
    </row>
    <row r="30" spans="1:22" s="21" customFormat="1" ht="16.5" customHeight="1">
      <c r="A30" s="69" t="s">
        <v>30</v>
      </c>
      <c r="B30" s="71" t="s">
        <v>150</v>
      </c>
      <c r="C30" s="54">
        <f t="shared" si="10"/>
        <v>1514927</v>
      </c>
      <c r="D30" s="59">
        <v>1477231</v>
      </c>
      <c r="E30" s="59">
        <v>37696</v>
      </c>
      <c r="F30" s="59">
        <v>0</v>
      </c>
      <c r="G30" s="54">
        <f t="shared" si="11"/>
        <v>0</v>
      </c>
      <c r="H30" s="54">
        <f>I30+R30</f>
        <v>1514927</v>
      </c>
      <c r="I30" s="54">
        <f>SUM(J30:Q30)</f>
        <v>39909</v>
      </c>
      <c r="J30" s="59">
        <v>13710</v>
      </c>
      <c r="K30" s="59">
        <v>0</v>
      </c>
      <c r="L30" s="59">
        <v>0</v>
      </c>
      <c r="M30" s="59">
        <v>26199</v>
      </c>
      <c r="N30" s="59">
        <v>0</v>
      </c>
      <c r="O30" s="59">
        <v>0</v>
      </c>
      <c r="P30" s="59">
        <v>0</v>
      </c>
      <c r="Q30" s="59">
        <v>0</v>
      </c>
      <c r="R30" s="59">
        <v>1475018</v>
      </c>
      <c r="S30" s="60">
        <f t="shared" si="12"/>
        <v>1501217</v>
      </c>
      <c r="T30" s="53">
        <f t="shared" si="2"/>
        <v>34.35315342403969</v>
      </c>
      <c r="U30" s="68"/>
      <c r="V30" s="68"/>
    </row>
    <row r="31" spans="1:22" s="21" customFormat="1" ht="15.75" customHeight="1">
      <c r="A31" s="57" t="s">
        <v>31</v>
      </c>
      <c r="B31" s="58" t="s">
        <v>111</v>
      </c>
      <c r="C31" s="54">
        <f aca="true" t="shared" si="14" ref="C31:S31">SUM(C32:C35)</f>
        <v>18056364</v>
      </c>
      <c r="D31" s="54">
        <f t="shared" si="14"/>
        <v>17210146</v>
      </c>
      <c r="E31" s="54">
        <f t="shared" si="14"/>
        <v>846218</v>
      </c>
      <c r="F31" s="54">
        <f t="shared" si="14"/>
        <v>200</v>
      </c>
      <c r="G31" s="54">
        <f t="shared" si="14"/>
        <v>0</v>
      </c>
      <c r="H31" s="54">
        <f t="shared" si="14"/>
        <v>18056164</v>
      </c>
      <c r="I31" s="54">
        <f t="shared" si="14"/>
        <v>15333533</v>
      </c>
      <c r="J31" s="54">
        <f t="shared" si="14"/>
        <v>102065</v>
      </c>
      <c r="K31" s="54">
        <f t="shared" si="14"/>
        <v>0</v>
      </c>
      <c r="L31" s="54">
        <f t="shared" si="14"/>
        <v>0</v>
      </c>
      <c r="M31" s="54">
        <f t="shared" si="14"/>
        <v>15231468</v>
      </c>
      <c r="N31" s="54">
        <f t="shared" si="14"/>
        <v>0</v>
      </c>
      <c r="O31" s="54">
        <f t="shared" si="14"/>
        <v>0</v>
      </c>
      <c r="P31" s="54">
        <f t="shared" si="14"/>
        <v>0</v>
      </c>
      <c r="Q31" s="54">
        <f t="shared" si="14"/>
        <v>0</v>
      </c>
      <c r="R31" s="54">
        <f t="shared" si="14"/>
        <v>2722631</v>
      </c>
      <c r="S31" s="54">
        <f t="shared" si="14"/>
        <v>17954099</v>
      </c>
      <c r="T31" s="53">
        <f t="shared" si="2"/>
        <v>0.6656326366532749</v>
      </c>
      <c r="U31" s="68"/>
      <c r="V31" s="68"/>
    </row>
    <row r="32" spans="1:22" s="21" customFormat="1" ht="16.5" customHeight="1">
      <c r="A32" s="69" t="s">
        <v>66</v>
      </c>
      <c r="B32" s="71" t="s">
        <v>151</v>
      </c>
      <c r="C32" s="54">
        <f t="shared" si="10"/>
        <v>1917164</v>
      </c>
      <c r="D32" s="59">
        <v>1220924</v>
      </c>
      <c r="E32" s="59">
        <v>696240</v>
      </c>
      <c r="F32" s="59">
        <v>200</v>
      </c>
      <c r="G32" s="54">
        <f t="shared" si="11"/>
        <v>0</v>
      </c>
      <c r="H32" s="54">
        <f aca="true" t="shared" si="15" ref="H32:H61">I32+R32</f>
        <v>1916964</v>
      </c>
      <c r="I32" s="54">
        <f>SUM(J32:Q32)</f>
        <v>834787</v>
      </c>
      <c r="J32" s="59">
        <v>37437</v>
      </c>
      <c r="K32" s="59">
        <v>0</v>
      </c>
      <c r="L32" s="59">
        <v>0</v>
      </c>
      <c r="M32" s="59">
        <v>797350</v>
      </c>
      <c r="N32" s="59">
        <v>0</v>
      </c>
      <c r="O32" s="59">
        <v>0</v>
      </c>
      <c r="P32" s="59">
        <v>0</v>
      </c>
      <c r="Q32" s="59">
        <v>0</v>
      </c>
      <c r="R32" s="59">
        <v>1082177</v>
      </c>
      <c r="S32" s="60">
        <f t="shared" si="12"/>
        <v>1879527</v>
      </c>
      <c r="T32" s="53">
        <f t="shared" si="2"/>
        <v>4.484617034045811</v>
      </c>
      <c r="U32" s="68"/>
      <c r="V32" s="68"/>
    </row>
    <row r="33" spans="1:22" s="21" customFormat="1" ht="16.5" customHeight="1">
      <c r="A33" s="69" t="s">
        <v>67</v>
      </c>
      <c r="B33" s="71" t="s">
        <v>152</v>
      </c>
      <c r="C33" s="54">
        <f t="shared" si="10"/>
        <v>1277614</v>
      </c>
      <c r="D33" s="59">
        <v>1234414</v>
      </c>
      <c r="E33" s="59">
        <v>43200</v>
      </c>
      <c r="F33" s="59">
        <v>0</v>
      </c>
      <c r="G33" s="54">
        <f t="shared" si="11"/>
        <v>0</v>
      </c>
      <c r="H33" s="54">
        <f t="shared" si="15"/>
        <v>1277614</v>
      </c>
      <c r="I33" s="54">
        <f>SUM(J33:Q33)</f>
        <v>1157417</v>
      </c>
      <c r="J33" s="59">
        <v>26500</v>
      </c>
      <c r="K33" s="59">
        <v>0</v>
      </c>
      <c r="L33" s="59">
        <v>0</v>
      </c>
      <c r="M33" s="59">
        <v>1130917</v>
      </c>
      <c r="N33" s="59">
        <v>0</v>
      </c>
      <c r="O33" s="59">
        <v>0</v>
      </c>
      <c r="P33" s="59">
        <v>0</v>
      </c>
      <c r="Q33" s="59">
        <v>0</v>
      </c>
      <c r="R33" s="59">
        <v>120197</v>
      </c>
      <c r="S33" s="60">
        <f t="shared" si="12"/>
        <v>1251114</v>
      </c>
      <c r="T33" s="53">
        <f t="shared" si="2"/>
        <v>2.2895810239524734</v>
      </c>
      <c r="U33" s="68"/>
      <c r="V33" s="68"/>
    </row>
    <row r="34" spans="1:20" s="21" customFormat="1" ht="16.5" customHeight="1">
      <c r="A34" s="69" t="s">
        <v>68</v>
      </c>
      <c r="B34" s="71" t="s">
        <v>153</v>
      </c>
      <c r="C34" s="54">
        <f t="shared" si="10"/>
        <v>1381154</v>
      </c>
      <c r="D34" s="59">
        <v>1274977</v>
      </c>
      <c r="E34" s="59">
        <v>106177</v>
      </c>
      <c r="F34" s="59">
        <v>0</v>
      </c>
      <c r="G34" s="54">
        <f t="shared" si="11"/>
        <v>0</v>
      </c>
      <c r="H34" s="54">
        <f t="shared" si="15"/>
        <v>1381154</v>
      </c>
      <c r="I34" s="54">
        <f>SUM(J34:Q34)</f>
        <v>824788</v>
      </c>
      <c r="J34" s="59">
        <v>20527</v>
      </c>
      <c r="K34" s="59">
        <v>0</v>
      </c>
      <c r="L34" s="59">
        <v>0</v>
      </c>
      <c r="M34" s="59">
        <v>804261</v>
      </c>
      <c r="N34" s="59">
        <v>0</v>
      </c>
      <c r="O34" s="59">
        <v>0</v>
      </c>
      <c r="P34" s="59">
        <v>0</v>
      </c>
      <c r="Q34" s="59">
        <v>0</v>
      </c>
      <c r="R34" s="59">
        <v>556366</v>
      </c>
      <c r="S34" s="60">
        <f t="shared" si="12"/>
        <v>1360627</v>
      </c>
      <c r="T34" s="53">
        <f t="shared" si="2"/>
        <v>2.488760748216511</v>
      </c>
    </row>
    <row r="35" spans="1:20" s="21" customFormat="1" ht="16.5" customHeight="1">
      <c r="A35" s="69" t="s">
        <v>112</v>
      </c>
      <c r="B35" s="71" t="s">
        <v>175</v>
      </c>
      <c r="C35" s="54">
        <f t="shared" si="10"/>
        <v>13480432</v>
      </c>
      <c r="D35" s="59">
        <v>13479831</v>
      </c>
      <c r="E35" s="59">
        <v>601</v>
      </c>
      <c r="F35" s="59">
        <v>0</v>
      </c>
      <c r="G35" s="54">
        <f t="shared" si="11"/>
        <v>0</v>
      </c>
      <c r="H35" s="54">
        <f t="shared" si="15"/>
        <v>13480432</v>
      </c>
      <c r="I35" s="54">
        <f>SUM(J35:Q35)</f>
        <v>12516541</v>
      </c>
      <c r="J35" s="59">
        <v>17601</v>
      </c>
      <c r="K35" s="59">
        <v>0</v>
      </c>
      <c r="L35" s="59">
        <v>0</v>
      </c>
      <c r="M35" s="59">
        <v>12498940</v>
      </c>
      <c r="N35" s="59">
        <v>0</v>
      </c>
      <c r="O35" s="59">
        <v>0</v>
      </c>
      <c r="P35" s="59">
        <v>0</v>
      </c>
      <c r="Q35" s="59">
        <v>0</v>
      </c>
      <c r="R35" s="59">
        <v>963891</v>
      </c>
      <c r="S35" s="60">
        <f t="shared" si="12"/>
        <v>13462831</v>
      </c>
      <c r="T35" s="53">
        <f t="shared" si="2"/>
        <v>0.1406219178285758</v>
      </c>
    </row>
    <row r="36" spans="1:20" s="21" customFormat="1" ht="16.5" customHeight="1">
      <c r="A36" s="57" t="s">
        <v>42</v>
      </c>
      <c r="B36" s="58" t="s">
        <v>113</v>
      </c>
      <c r="C36" s="54">
        <f aca="true" t="shared" si="16" ref="C36:S36">SUM(C37:C40)</f>
        <v>57702126</v>
      </c>
      <c r="D36" s="54">
        <f t="shared" si="16"/>
        <v>57274730</v>
      </c>
      <c r="E36" s="54">
        <f t="shared" si="16"/>
        <v>427396</v>
      </c>
      <c r="F36" s="54">
        <f t="shared" si="16"/>
        <v>3600</v>
      </c>
      <c r="G36" s="54">
        <f t="shared" si="16"/>
        <v>0</v>
      </c>
      <c r="H36" s="54">
        <f t="shared" si="16"/>
        <v>57698526</v>
      </c>
      <c r="I36" s="54">
        <f t="shared" si="16"/>
        <v>57100816</v>
      </c>
      <c r="J36" s="54">
        <f t="shared" si="16"/>
        <v>225923</v>
      </c>
      <c r="K36" s="54">
        <f t="shared" si="16"/>
        <v>0</v>
      </c>
      <c r="L36" s="54">
        <f t="shared" si="16"/>
        <v>0</v>
      </c>
      <c r="M36" s="54">
        <f t="shared" si="16"/>
        <v>2428983</v>
      </c>
      <c r="N36" s="54">
        <f t="shared" si="16"/>
        <v>54408408</v>
      </c>
      <c r="O36" s="54">
        <f t="shared" si="16"/>
        <v>0</v>
      </c>
      <c r="P36" s="54">
        <f t="shared" si="16"/>
        <v>0</v>
      </c>
      <c r="Q36" s="54">
        <f t="shared" si="16"/>
        <v>37502</v>
      </c>
      <c r="R36" s="54">
        <f t="shared" si="16"/>
        <v>597710</v>
      </c>
      <c r="S36" s="54">
        <f t="shared" si="16"/>
        <v>57472603</v>
      </c>
      <c r="T36" s="64">
        <f t="shared" si="2"/>
        <v>0.39565634228414526</v>
      </c>
    </row>
    <row r="37" spans="1:20" s="21" customFormat="1" ht="16.5" customHeight="1">
      <c r="A37" s="69" t="s">
        <v>69</v>
      </c>
      <c r="B37" s="71" t="s">
        <v>156</v>
      </c>
      <c r="C37" s="54">
        <f t="shared" si="10"/>
        <v>54985686</v>
      </c>
      <c r="D37" s="59">
        <v>54783240</v>
      </c>
      <c r="E37" s="59">
        <v>202446</v>
      </c>
      <c r="F37" s="59">
        <v>0</v>
      </c>
      <c r="G37" s="54">
        <f t="shared" si="11"/>
        <v>0</v>
      </c>
      <c r="H37" s="54">
        <f t="shared" si="15"/>
        <v>54985686</v>
      </c>
      <c r="I37" s="54">
        <f>SUM(J37:Q37)</f>
        <v>54925986</v>
      </c>
      <c r="J37" s="59">
        <v>38573</v>
      </c>
      <c r="K37" s="59">
        <v>0</v>
      </c>
      <c r="L37" s="59">
        <v>0</v>
      </c>
      <c r="M37" s="59">
        <v>507926</v>
      </c>
      <c r="N37" s="59">
        <v>54379487</v>
      </c>
      <c r="O37" s="59">
        <v>0</v>
      </c>
      <c r="P37" s="59">
        <v>0</v>
      </c>
      <c r="Q37" s="59">
        <v>0</v>
      </c>
      <c r="R37" s="59">
        <v>59700</v>
      </c>
      <c r="S37" s="60">
        <f t="shared" si="12"/>
        <v>54947113</v>
      </c>
      <c r="T37" s="53">
        <f t="shared" si="2"/>
        <v>0.07022723269819862</v>
      </c>
    </row>
    <row r="38" spans="1:20" s="21" customFormat="1" ht="16.5" customHeight="1">
      <c r="A38" s="69" t="s">
        <v>70</v>
      </c>
      <c r="B38" s="71" t="s">
        <v>157</v>
      </c>
      <c r="C38" s="54">
        <f t="shared" si="10"/>
        <v>506255</v>
      </c>
      <c r="D38" s="59">
        <v>498255</v>
      </c>
      <c r="E38" s="59">
        <v>8000</v>
      </c>
      <c r="F38" s="59">
        <v>3200</v>
      </c>
      <c r="G38" s="54">
        <f t="shared" si="11"/>
        <v>0</v>
      </c>
      <c r="H38" s="54">
        <f t="shared" si="15"/>
        <v>503055</v>
      </c>
      <c r="I38" s="54">
        <f>SUM(J38:Q38)</f>
        <v>364530</v>
      </c>
      <c r="J38" s="59">
        <v>3600</v>
      </c>
      <c r="K38" s="59">
        <v>0</v>
      </c>
      <c r="L38" s="59">
        <v>0</v>
      </c>
      <c r="M38" s="59">
        <v>360930</v>
      </c>
      <c r="N38" s="59">
        <v>0</v>
      </c>
      <c r="O38" s="59">
        <v>0</v>
      </c>
      <c r="P38" s="59">
        <v>0</v>
      </c>
      <c r="Q38" s="59">
        <v>0</v>
      </c>
      <c r="R38" s="59">
        <v>138525</v>
      </c>
      <c r="S38" s="60">
        <f t="shared" si="12"/>
        <v>499455</v>
      </c>
      <c r="T38" s="53">
        <f t="shared" si="2"/>
        <v>0.9875730392560284</v>
      </c>
    </row>
    <row r="39" spans="1:20" s="21" customFormat="1" ht="16.5" customHeight="1">
      <c r="A39" s="69" t="s">
        <v>71</v>
      </c>
      <c r="B39" s="71" t="s">
        <v>158</v>
      </c>
      <c r="C39" s="54">
        <f t="shared" si="10"/>
        <v>1557423</v>
      </c>
      <c r="D39" s="59">
        <v>1459819</v>
      </c>
      <c r="E39" s="59">
        <v>97604</v>
      </c>
      <c r="F39" s="59">
        <v>400</v>
      </c>
      <c r="G39" s="54">
        <f t="shared" si="11"/>
        <v>0</v>
      </c>
      <c r="H39" s="54">
        <f t="shared" si="15"/>
        <v>1557023</v>
      </c>
      <c r="I39" s="54">
        <f>SUM(J39:Q39)</f>
        <v>1339733</v>
      </c>
      <c r="J39" s="59">
        <v>57804</v>
      </c>
      <c r="K39" s="59">
        <v>0</v>
      </c>
      <c r="L39" s="59">
        <v>0</v>
      </c>
      <c r="M39" s="59">
        <v>1278179</v>
      </c>
      <c r="N39" s="59">
        <v>3750</v>
      </c>
      <c r="O39" s="59">
        <v>0</v>
      </c>
      <c r="P39" s="59">
        <v>0</v>
      </c>
      <c r="Q39" s="59">
        <v>0</v>
      </c>
      <c r="R39" s="59">
        <v>217290</v>
      </c>
      <c r="S39" s="60">
        <f t="shared" si="12"/>
        <v>1499219</v>
      </c>
      <c r="T39" s="53">
        <f t="shared" si="2"/>
        <v>4.314591041647851</v>
      </c>
    </row>
    <row r="40" spans="1:20" s="21" customFormat="1" ht="16.5" customHeight="1">
      <c r="A40" s="69" t="s">
        <v>72</v>
      </c>
      <c r="B40" s="71" t="s">
        <v>159</v>
      </c>
      <c r="C40" s="54">
        <f t="shared" si="10"/>
        <v>652762</v>
      </c>
      <c r="D40" s="59">
        <v>533416</v>
      </c>
      <c r="E40" s="59">
        <v>119346</v>
      </c>
      <c r="F40" s="59">
        <v>0</v>
      </c>
      <c r="G40" s="54">
        <f t="shared" si="11"/>
        <v>0</v>
      </c>
      <c r="H40" s="54">
        <f t="shared" si="15"/>
        <v>652762</v>
      </c>
      <c r="I40" s="54">
        <f>SUM(J40:Q40)</f>
        <v>470567</v>
      </c>
      <c r="J40" s="59">
        <v>125946</v>
      </c>
      <c r="K40" s="59">
        <v>0</v>
      </c>
      <c r="L40" s="59">
        <v>0</v>
      </c>
      <c r="M40" s="59">
        <v>281948</v>
      </c>
      <c r="N40" s="59">
        <v>25171</v>
      </c>
      <c r="O40" s="59">
        <v>0</v>
      </c>
      <c r="P40" s="59">
        <v>0</v>
      </c>
      <c r="Q40" s="59">
        <v>37502</v>
      </c>
      <c r="R40" s="59">
        <v>182195</v>
      </c>
      <c r="S40" s="60">
        <f t="shared" si="12"/>
        <v>526816</v>
      </c>
      <c r="T40" s="53">
        <f t="shared" si="2"/>
        <v>26.764732758565728</v>
      </c>
    </row>
    <row r="41" spans="1:20" s="21" customFormat="1" ht="16.5" customHeight="1">
      <c r="A41" s="57" t="s">
        <v>43</v>
      </c>
      <c r="B41" s="58" t="s">
        <v>114</v>
      </c>
      <c r="C41" s="54">
        <f>SUM(C42:C46)</f>
        <v>48034517</v>
      </c>
      <c r="D41" s="54">
        <f aca="true" t="shared" si="17" ref="D41:S41">SUM(D42:D46)</f>
        <v>46377713</v>
      </c>
      <c r="E41" s="54">
        <f t="shared" si="17"/>
        <v>1656804</v>
      </c>
      <c r="F41" s="54">
        <f t="shared" si="17"/>
        <v>3800</v>
      </c>
      <c r="G41" s="54">
        <f t="shared" si="17"/>
        <v>0</v>
      </c>
      <c r="H41" s="54">
        <f t="shared" si="17"/>
        <v>48030717</v>
      </c>
      <c r="I41" s="54">
        <f t="shared" si="17"/>
        <v>23396560</v>
      </c>
      <c r="J41" s="54">
        <f t="shared" si="17"/>
        <v>36324</v>
      </c>
      <c r="K41" s="54">
        <f t="shared" si="17"/>
        <v>0</v>
      </c>
      <c r="L41" s="54">
        <f t="shared" si="17"/>
        <v>0</v>
      </c>
      <c r="M41" s="54">
        <f t="shared" si="17"/>
        <v>23360236</v>
      </c>
      <c r="N41" s="54">
        <f t="shared" si="17"/>
        <v>0</v>
      </c>
      <c r="O41" s="54">
        <f t="shared" si="17"/>
        <v>0</v>
      </c>
      <c r="P41" s="54">
        <f t="shared" si="17"/>
        <v>0</v>
      </c>
      <c r="Q41" s="54">
        <f t="shared" si="17"/>
        <v>0</v>
      </c>
      <c r="R41" s="54">
        <f t="shared" si="17"/>
        <v>24634157</v>
      </c>
      <c r="S41" s="54">
        <f t="shared" si="17"/>
        <v>47994393</v>
      </c>
      <c r="T41" s="53">
        <f t="shared" si="2"/>
        <v>0.15525359283586987</v>
      </c>
    </row>
    <row r="42" spans="1:20" s="21" customFormat="1" ht="16.5" customHeight="1">
      <c r="A42" s="69" t="s">
        <v>73</v>
      </c>
      <c r="B42" s="71" t="s">
        <v>160</v>
      </c>
      <c r="C42" s="54">
        <f t="shared" si="10"/>
        <v>600</v>
      </c>
      <c r="D42" s="59">
        <v>0</v>
      </c>
      <c r="E42" s="59">
        <v>600</v>
      </c>
      <c r="F42" s="59">
        <v>0</v>
      </c>
      <c r="G42" s="54">
        <f t="shared" si="11"/>
        <v>0</v>
      </c>
      <c r="H42" s="54">
        <f t="shared" si="15"/>
        <v>600</v>
      </c>
      <c r="I42" s="54">
        <f>SUM(J42:Q42)</f>
        <v>600</v>
      </c>
      <c r="J42" s="59">
        <v>600</v>
      </c>
      <c r="K42" s="59">
        <v>0</v>
      </c>
      <c r="L42" s="59">
        <v>0</v>
      </c>
      <c r="M42" s="59">
        <v>0</v>
      </c>
      <c r="N42" s="59">
        <v>0</v>
      </c>
      <c r="O42" s="59">
        <v>0</v>
      </c>
      <c r="P42" s="59">
        <v>0</v>
      </c>
      <c r="Q42" s="59">
        <v>0</v>
      </c>
      <c r="R42" s="59">
        <v>0</v>
      </c>
      <c r="S42" s="60">
        <f t="shared" si="12"/>
        <v>0</v>
      </c>
      <c r="T42" s="53">
        <f t="shared" si="2"/>
        <v>100</v>
      </c>
    </row>
    <row r="43" spans="1:20" s="21" customFormat="1" ht="16.5" customHeight="1">
      <c r="A43" s="69" t="s">
        <v>74</v>
      </c>
      <c r="B43" s="71" t="s">
        <v>161</v>
      </c>
      <c r="C43" s="54">
        <f t="shared" si="10"/>
        <v>19982796</v>
      </c>
      <c r="D43" s="59">
        <v>19945871</v>
      </c>
      <c r="E43" s="59">
        <v>36925</v>
      </c>
      <c r="F43" s="59">
        <v>200</v>
      </c>
      <c r="G43" s="54">
        <f>C43-H43-F43</f>
        <v>0</v>
      </c>
      <c r="H43" s="54">
        <f>I43+R43</f>
        <v>19982596</v>
      </c>
      <c r="I43" s="54">
        <f>SUM(J43:Q43)</f>
        <v>19872050</v>
      </c>
      <c r="J43" s="59">
        <v>12751</v>
      </c>
      <c r="K43" s="59">
        <v>0</v>
      </c>
      <c r="L43" s="59">
        <v>0</v>
      </c>
      <c r="M43" s="59">
        <v>19859299</v>
      </c>
      <c r="N43" s="59">
        <v>0</v>
      </c>
      <c r="O43" s="59">
        <v>0</v>
      </c>
      <c r="P43" s="59">
        <v>0</v>
      </c>
      <c r="Q43" s="59">
        <v>0</v>
      </c>
      <c r="R43" s="59">
        <v>110546</v>
      </c>
      <c r="S43" s="60">
        <f t="shared" si="12"/>
        <v>19969845</v>
      </c>
      <c r="T43" s="53">
        <f t="shared" si="2"/>
        <v>0.06416549877843504</v>
      </c>
    </row>
    <row r="44" spans="1:20" s="21" customFormat="1" ht="16.5" customHeight="1">
      <c r="A44" s="69" t="s">
        <v>75</v>
      </c>
      <c r="B44" s="71" t="s">
        <v>155</v>
      </c>
      <c r="C44" s="54">
        <f>D44+E44</f>
        <v>300</v>
      </c>
      <c r="D44" s="59">
        <v>0</v>
      </c>
      <c r="E44" s="59">
        <v>300</v>
      </c>
      <c r="F44" s="59">
        <v>0</v>
      </c>
      <c r="G44" s="54">
        <f>C44-H44-F44</f>
        <v>0</v>
      </c>
      <c r="H44" s="54">
        <f>I44+R44</f>
        <v>300</v>
      </c>
      <c r="I44" s="54">
        <f>SUM(J44:Q44)</f>
        <v>300</v>
      </c>
      <c r="J44" s="59">
        <v>200</v>
      </c>
      <c r="K44" s="59">
        <v>0</v>
      </c>
      <c r="L44" s="59">
        <v>0</v>
      </c>
      <c r="M44" s="59">
        <v>100</v>
      </c>
      <c r="N44" s="59">
        <v>0</v>
      </c>
      <c r="O44" s="59">
        <v>0</v>
      </c>
      <c r="P44" s="59">
        <v>0</v>
      </c>
      <c r="Q44" s="59">
        <v>0</v>
      </c>
      <c r="R44" s="59">
        <v>0</v>
      </c>
      <c r="S44" s="60">
        <f>H44-J44-K44-L44</f>
        <v>100</v>
      </c>
      <c r="T44" s="53">
        <f>IF(I44=0,0,(J44+K44+L44)/I44*100)</f>
        <v>66.66666666666666</v>
      </c>
    </row>
    <row r="45" spans="1:20" s="21" customFormat="1" ht="16.5" customHeight="1">
      <c r="A45" s="69" t="s">
        <v>183</v>
      </c>
      <c r="B45" s="71" t="s">
        <v>162</v>
      </c>
      <c r="C45" s="54">
        <f t="shared" si="10"/>
        <v>2012546</v>
      </c>
      <c r="D45" s="59">
        <v>1908292</v>
      </c>
      <c r="E45" s="59">
        <v>104254</v>
      </c>
      <c r="F45" s="59">
        <v>3600</v>
      </c>
      <c r="G45" s="54">
        <f>C45-H45-F45</f>
        <v>0</v>
      </c>
      <c r="H45" s="54">
        <f>I45+R45</f>
        <v>2008946</v>
      </c>
      <c r="I45" s="54">
        <f>SUM(J45:Q45)</f>
        <v>857075</v>
      </c>
      <c r="J45" s="59">
        <v>14313</v>
      </c>
      <c r="K45" s="59">
        <v>0</v>
      </c>
      <c r="L45" s="59">
        <v>0</v>
      </c>
      <c r="M45" s="59">
        <v>842762</v>
      </c>
      <c r="N45" s="59">
        <v>0</v>
      </c>
      <c r="O45" s="59">
        <v>0</v>
      </c>
      <c r="P45" s="59">
        <v>0</v>
      </c>
      <c r="Q45" s="59">
        <v>0</v>
      </c>
      <c r="R45" s="59">
        <v>1151871</v>
      </c>
      <c r="S45" s="60">
        <f t="shared" si="12"/>
        <v>1994633</v>
      </c>
      <c r="T45" s="53">
        <f t="shared" si="2"/>
        <v>1.669982206924715</v>
      </c>
    </row>
    <row r="46" spans="1:20" s="21" customFormat="1" ht="16.5" customHeight="1">
      <c r="A46" s="69" t="s">
        <v>193</v>
      </c>
      <c r="B46" s="71" t="s">
        <v>163</v>
      </c>
      <c r="C46" s="54">
        <f t="shared" si="10"/>
        <v>26038275</v>
      </c>
      <c r="D46" s="59">
        <v>24523550</v>
      </c>
      <c r="E46" s="59">
        <v>1514725</v>
      </c>
      <c r="F46" s="59">
        <v>0</v>
      </c>
      <c r="G46" s="54">
        <f>C46-H46-F46</f>
        <v>0</v>
      </c>
      <c r="H46" s="54">
        <f>I46+R46</f>
        <v>26038275</v>
      </c>
      <c r="I46" s="54">
        <f>SUM(J46:Q46)</f>
        <v>2666535</v>
      </c>
      <c r="J46" s="59">
        <v>8460</v>
      </c>
      <c r="K46" s="59">
        <v>0</v>
      </c>
      <c r="L46" s="59">
        <v>0</v>
      </c>
      <c r="M46" s="59">
        <v>2658075</v>
      </c>
      <c r="N46" s="59">
        <v>0</v>
      </c>
      <c r="O46" s="59">
        <v>0</v>
      </c>
      <c r="P46" s="59">
        <v>0</v>
      </c>
      <c r="Q46" s="59">
        <v>0</v>
      </c>
      <c r="R46" s="59">
        <v>23371740</v>
      </c>
      <c r="S46" s="60">
        <f t="shared" si="12"/>
        <v>26029815</v>
      </c>
      <c r="T46" s="53">
        <f t="shared" si="2"/>
        <v>0.317265664992209</v>
      </c>
    </row>
    <row r="47" spans="1:20" s="21" customFormat="1" ht="16.5" customHeight="1">
      <c r="A47" s="57" t="s">
        <v>44</v>
      </c>
      <c r="B47" s="58" t="s">
        <v>115</v>
      </c>
      <c r="C47" s="54">
        <f aca="true" t="shared" si="18" ref="C47:S47">SUM(C48:C52)</f>
        <v>3627803</v>
      </c>
      <c r="D47" s="54">
        <f t="shared" si="18"/>
        <v>2639547</v>
      </c>
      <c r="E47" s="54">
        <f t="shared" si="18"/>
        <v>988256</v>
      </c>
      <c r="F47" s="54">
        <f t="shared" si="18"/>
        <v>0</v>
      </c>
      <c r="G47" s="54">
        <f t="shared" si="18"/>
        <v>0</v>
      </c>
      <c r="H47" s="54">
        <f t="shared" si="18"/>
        <v>3627803</v>
      </c>
      <c r="I47" s="54">
        <f t="shared" si="18"/>
        <v>3073538</v>
      </c>
      <c r="J47" s="54">
        <f t="shared" si="18"/>
        <v>244090</v>
      </c>
      <c r="K47" s="54">
        <f t="shared" si="18"/>
        <v>0</v>
      </c>
      <c r="L47" s="54">
        <f t="shared" si="18"/>
        <v>0</v>
      </c>
      <c r="M47" s="54">
        <f t="shared" si="18"/>
        <v>2803248</v>
      </c>
      <c r="N47" s="54">
        <f t="shared" si="18"/>
        <v>26200</v>
      </c>
      <c r="O47" s="54">
        <f t="shared" si="18"/>
        <v>0</v>
      </c>
      <c r="P47" s="54">
        <f t="shared" si="18"/>
        <v>0</v>
      </c>
      <c r="Q47" s="54">
        <f t="shared" si="18"/>
        <v>0</v>
      </c>
      <c r="R47" s="54">
        <f t="shared" si="18"/>
        <v>554265</v>
      </c>
      <c r="S47" s="54">
        <f t="shared" si="18"/>
        <v>3383713</v>
      </c>
      <c r="T47" s="53">
        <f t="shared" si="2"/>
        <v>7.94166201947072</v>
      </c>
    </row>
    <row r="48" spans="1:20" s="21" customFormat="1" ht="16.5" customHeight="1">
      <c r="A48" s="69" t="s">
        <v>116</v>
      </c>
      <c r="B48" s="71" t="s">
        <v>167</v>
      </c>
      <c r="C48" s="54">
        <f t="shared" si="10"/>
        <v>322475</v>
      </c>
      <c r="D48" s="59">
        <v>11775</v>
      </c>
      <c r="E48" s="59">
        <v>310700</v>
      </c>
      <c r="F48" s="59">
        <v>0</v>
      </c>
      <c r="G48" s="54">
        <f t="shared" si="11"/>
        <v>0</v>
      </c>
      <c r="H48" s="54">
        <f t="shared" si="15"/>
        <v>322475</v>
      </c>
      <c r="I48" s="54">
        <f>SUM(J48:Q48)</f>
        <v>317900</v>
      </c>
      <c r="J48" s="59">
        <v>180115</v>
      </c>
      <c r="K48" s="59">
        <v>0</v>
      </c>
      <c r="L48" s="59">
        <v>0</v>
      </c>
      <c r="M48" s="59">
        <v>137785</v>
      </c>
      <c r="N48" s="59">
        <v>0</v>
      </c>
      <c r="O48" s="59">
        <v>0</v>
      </c>
      <c r="P48" s="59">
        <v>0</v>
      </c>
      <c r="Q48" s="59">
        <v>0</v>
      </c>
      <c r="R48" s="59">
        <v>4575</v>
      </c>
      <c r="S48" s="60">
        <f t="shared" si="12"/>
        <v>142360</v>
      </c>
      <c r="T48" s="53">
        <f t="shared" si="2"/>
        <v>56.657754010695186</v>
      </c>
    </row>
    <row r="49" spans="1:20" s="21" customFormat="1" ht="16.5" customHeight="1">
      <c r="A49" s="69" t="s">
        <v>117</v>
      </c>
      <c r="B49" s="71" t="s">
        <v>164</v>
      </c>
      <c r="C49" s="54">
        <f t="shared" si="10"/>
        <v>311526</v>
      </c>
      <c r="D49" s="59">
        <v>154962</v>
      </c>
      <c r="E49" s="59">
        <v>156564</v>
      </c>
      <c r="F49" s="59">
        <v>0</v>
      </c>
      <c r="G49" s="54">
        <f t="shared" si="11"/>
        <v>0</v>
      </c>
      <c r="H49" s="54">
        <f t="shared" si="15"/>
        <v>311526</v>
      </c>
      <c r="I49" s="54">
        <f>SUM(J49:Q49)</f>
        <v>266546</v>
      </c>
      <c r="J49" s="59">
        <v>43425</v>
      </c>
      <c r="K49" s="59">
        <v>0</v>
      </c>
      <c r="L49" s="59">
        <v>0</v>
      </c>
      <c r="M49" s="59">
        <v>196921</v>
      </c>
      <c r="N49" s="59">
        <v>26200</v>
      </c>
      <c r="O49" s="59">
        <v>0</v>
      </c>
      <c r="P49" s="59">
        <v>0</v>
      </c>
      <c r="Q49" s="59">
        <v>0</v>
      </c>
      <c r="R49" s="59">
        <v>44980</v>
      </c>
      <c r="S49" s="60">
        <f t="shared" si="12"/>
        <v>268101</v>
      </c>
      <c r="T49" s="53">
        <f t="shared" si="2"/>
        <v>16.291747015524525</v>
      </c>
    </row>
    <row r="50" spans="1:20" s="21" customFormat="1" ht="16.5" customHeight="1">
      <c r="A50" s="69" t="s">
        <v>118</v>
      </c>
      <c r="B50" s="71" t="s">
        <v>165</v>
      </c>
      <c r="C50" s="54">
        <f t="shared" si="10"/>
        <v>2662986</v>
      </c>
      <c r="D50" s="59">
        <v>2294453</v>
      </c>
      <c r="E50" s="59">
        <v>368533</v>
      </c>
      <c r="F50" s="59">
        <v>0</v>
      </c>
      <c r="G50" s="54">
        <f t="shared" si="11"/>
        <v>0</v>
      </c>
      <c r="H50" s="54">
        <f t="shared" si="15"/>
        <v>2662986</v>
      </c>
      <c r="I50" s="54">
        <f>SUM(J50:Q50)</f>
        <v>2315096</v>
      </c>
      <c r="J50" s="59">
        <v>13150</v>
      </c>
      <c r="K50" s="59">
        <v>0</v>
      </c>
      <c r="L50" s="59">
        <v>0</v>
      </c>
      <c r="M50" s="59">
        <v>2301946</v>
      </c>
      <c r="N50" s="59">
        <v>0</v>
      </c>
      <c r="O50" s="59">
        <v>0</v>
      </c>
      <c r="P50" s="59">
        <v>0</v>
      </c>
      <c r="Q50" s="59">
        <v>0</v>
      </c>
      <c r="R50" s="59">
        <v>347890</v>
      </c>
      <c r="S50" s="60">
        <f t="shared" si="12"/>
        <v>2649836</v>
      </c>
      <c r="T50" s="53">
        <f t="shared" si="2"/>
        <v>0.568011002567496</v>
      </c>
    </row>
    <row r="51" spans="1:20" s="21" customFormat="1" ht="16.5" customHeight="1">
      <c r="A51" s="69" t="s">
        <v>119</v>
      </c>
      <c r="B51" s="71" t="s">
        <v>188</v>
      </c>
      <c r="C51" s="54">
        <f t="shared" si="10"/>
        <v>167036</v>
      </c>
      <c r="D51" s="59">
        <v>35505</v>
      </c>
      <c r="E51" s="59">
        <v>131531</v>
      </c>
      <c r="F51" s="59">
        <v>0</v>
      </c>
      <c r="G51" s="54">
        <f t="shared" si="11"/>
        <v>0</v>
      </c>
      <c r="H51" s="54">
        <f t="shared" si="15"/>
        <v>167036</v>
      </c>
      <c r="I51" s="54">
        <f>SUM(J51:Q51)</f>
        <v>147818</v>
      </c>
      <c r="J51" s="59">
        <v>4500</v>
      </c>
      <c r="K51" s="59">
        <v>0</v>
      </c>
      <c r="L51" s="59">
        <v>0</v>
      </c>
      <c r="M51" s="59">
        <v>143318</v>
      </c>
      <c r="N51" s="59">
        <v>0</v>
      </c>
      <c r="O51" s="59">
        <v>0</v>
      </c>
      <c r="P51" s="59">
        <v>0</v>
      </c>
      <c r="Q51" s="59">
        <v>0</v>
      </c>
      <c r="R51" s="59">
        <v>19218</v>
      </c>
      <c r="S51" s="60">
        <f t="shared" si="12"/>
        <v>162536</v>
      </c>
      <c r="T51" s="53">
        <f t="shared" si="2"/>
        <v>3.0442841873114235</v>
      </c>
    </row>
    <row r="52" spans="1:20" s="21" customFormat="1" ht="16.5" customHeight="1">
      <c r="A52" s="69" t="s">
        <v>187</v>
      </c>
      <c r="B52" s="71" t="s">
        <v>166</v>
      </c>
      <c r="C52" s="54">
        <f t="shared" si="10"/>
        <v>163780</v>
      </c>
      <c r="D52" s="59">
        <v>142852</v>
      </c>
      <c r="E52" s="59">
        <v>20928</v>
      </c>
      <c r="F52" s="59">
        <v>0</v>
      </c>
      <c r="G52" s="54">
        <f t="shared" si="11"/>
        <v>0</v>
      </c>
      <c r="H52" s="54">
        <f t="shared" si="15"/>
        <v>163780</v>
      </c>
      <c r="I52" s="54">
        <f>SUM(J52:Q52)</f>
        <v>26178</v>
      </c>
      <c r="J52" s="59">
        <v>2900</v>
      </c>
      <c r="K52" s="59">
        <v>0</v>
      </c>
      <c r="L52" s="59">
        <v>0</v>
      </c>
      <c r="M52" s="59">
        <v>23278</v>
      </c>
      <c r="N52" s="59">
        <v>0</v>
      </c>
      <c r="O52" s="59">
        <v>0</v>
      </c>
      <c r="P52" s="59">
        <v>0</v>
      </c>
      <c r="Q52" s="59">
        <v>0</v>
      </c>
      <c r="R52" s="59">
        <v>137602</v>
      </c>
      <c r="S52" s="60">
        <f t="shared" si="12"/>
        <v>160880</v>
      </c>
      <c r="T52" s="53">
        <f t="shared" si="2"/>
        <v>11.078004431201773</v>
      </c>
    </row>
    <row r="53" spans="1:20" s="21" customFormat="1" ht="16.5" customHeight="1">
      <c r="A53" s="57" t="s">
        <v>45</v>
      </c>
      <c r="B53" s="58" t="s">
        <v>120</v>
      </c>
      <c r="C53" s="54">
        <f aca="true" t="shared" si="19" ref="C53:S53">SUM(C54:C57)</f>
        <v>17937854</v>
      </c>
      <c r="D53" s="54">
        <f t="shared" si="19"/>
        <v>17218955</v>
      </c>
      <c r="E53" s="54">
        <f t="shared" si="19"/>
        <v>718899</v>
      </c>
      <c r="F53" s="54">
        <f t="shared" si="19"/>
        <v>0</v>
      </c>
      <c r="G53" s="54">
        <f t="shared" si="19"/>
        <v>0</v>
      </c>
      <c r="H53" s="54">
        <f t="shared" si="19"/>
        <v>17937854</v>
      </c>
      <c r="I53" s="54">
        <f t="shared" si="19"/>
        <v>17804404</v>
      </c>
      <c r="J53" s="54">
        <f t="shared" si="19"/>
        <v>61074</v>
      </c>
      <c r="K53" s="54">
        <f t="shared" si="19"/>
        <v>10330</v>
      </c>
      <c r="L53" s="54">
        <f t="shared" si="19"/>
        <v>3400</v>
      </c>
      <c r="M53" s="54">
        <f t="shared" si="19"/>
        <v>17315932</v>
      </c>
      <c r="N53" s="54">
        <f t="shared" si="19"/>
        <v>39522</v>
      </c>
      <c r="O53" s="54">
        <f t="shared" si="19"/>
        <v>0</v>
      </c>
      <c r="P53" s="54">
        <f t="shared" si="19"/>
        <v>0</v>
      </c>
      <c r="Q53" s="54">
        <f t="shared" si="19"/>
        <v>374146</v>
      </c>
      <c r="R53" s="54">
        <f t="shared" si="19"/>
        <v>133450</v>
      </c>
      <c r="S53" s="54">
        <f t="shared" si="19"/>
        <v>17863050</v>
      </c>
      <c r="T53" s="53">
        <f t="shared" si="2"/>
        <v>0.4201432409644265</v>
      </c>
    </row>
    <row r="54" spans="1:20" s="21" customFormat="1" ht="16.5" customHeight="1">
      <c r="A54" s="69" t="s">
        <v>121</v>
      </c>
      <c r="B54" s="71" t="s">
        <v>189</v>
      </c>
      <c r="C54" s="54">
        <f t="shared" si="10"/>
        <v>78379</v>
      </c>
      <c r="D54" s="59">
        <v>69279</v>
      </c>
      <c r="E54" s="59">
        <v>9100</v>
      </c>
      <c r="F54" s="59">
        <v>0</v>
      </c>
      <c r="G54" s="54">
        <f t="shared" si="11"/>
        <v>0</v>
      </c>
      <c r="H54" s="54">
        <f t="shared" si="15"/>
        <v>78379</v>
      </c>
      <c r="I54" s="54">
        <f>SUM(J54:Q54)</f>
        <v>47408</v>
      </c>
      <c r="J54" s="59">
        <v>200</v>
      </c>
      <c r="K54" s="59">
        <v>3050</v>
      </c>
      <c r="L54" s="59">
        <v>0</v>
      </c>
      <c r="M54" s="59">
        <v>8900</v>
      </c>
      <c r="N54" s="59">
        <v>24358</v>
      </c>
      <c r="O54" s="59">
        <v>0</v>
      </c>
      <c r="P54" s="59">
        <v>0</v>
      </c>
      <c r="Q54" s="59">
        <v>10900</v>
      </c>
      <c r="R54" s="59">
        <v>30971</v>
      </c>
      <c r="S54" s="60">
        <f t="shared" si="12"/>
        <v>75129</v>
      </c>
      <c r="T54" s="53">
        <f t="shared" si="2"/>
        <v>6.855383057711778</v>
      </c>
    </row>
    <row r="55" spans="1:20" s="21" customFormat="1" ht="16.5" customHeight="1">
      <c r="A55" s="69" t="s">
        <v>122</v>
      </c>
      <c r="B55" s="71" t="s">
        <v>168</v>
      </c>
      <c r="C55" s="54">
        <f t="shared" si="10"/>
        <v>541718</v>
      </c>
      <c r="D55" s="59">
        <v>436914</v>
      </c>
      <c r="E55" s="59">
        <v>104804</v>
      </c>
      <c r="F55" s="59">
        <v>0</v>
      </c>
      <c r="G55" s="54">
        <f t="shared" si="11"/>
        <v>0</v>
      </c>
      <c r="H55" s="54">
        <f t="shared" si="15"/>
        <v>541718</v>
      </c>
      <c r="I55" s="54">
        <f>SUM(J55:Q55)</f>
        <v>529381</v>
      </c>
      <c r="J55" s="59">
        <v>19724</v>
      </c>
      <c r="K55" s="59">
        <v>2800</v>
      </c>
      <c r="L55" s="59">
        <v>0</v>
      </c>
      <c r="M55" s="59">
        <v>294180</v>
      </c>
      <c r="N55" s="59">
        <v>2300</v>
      </c>
      <c r="O55" s="59">
        <v>0</v>
      </c>
      <c r="P55" s="59">
        <v>0</v>
      </c>
      <c r="Q55" s="59">
        <v>210377</v>
      </c>
      <c r="R55" s="59">
        <v>12337</v>
      </c>
      <c r="S55" s="60">
        <f t="shared" si="12"/>
        <v>519194</v>
      </c>
      <c r="T55" s="53">
        <f t="shared" si="2"/>
        <v>4.254780583360566</v>
      </c>
    </row>
    <row r="56" spans="1:20" s="21" customFormat="1" ht="16.5" customHeight="1">
      <c r="A56" s="69" t="s">
        <v>123</v>
      </c>
      <c r="B56" s="71" t="s">
        <v>169</v>
      </c>
      <c r="C56" s="54">
        <f t="shared" si="10"/>
        <v>627474</v>
      </c>
      <c r="D56" s="59">
        <v>504870</v>
      </c>
      <c r="E56" s="59">
        <v>122604</v>
      </c>
      <c r="F56" s="59">
        <v>0</v>
      </c>
      <c r="G56" s="54">
        <f t="shared" si="11"/>
        <v>0</v>
      </c>
      <c r="H56" s="54">
        <f t="shared" si="15"/>
        <v>627474</v>
      </c>
      <c r="I56" s="54">
        <f>SUM(J56:Q56)</f>
        <v>569867</v>
      </c>
      <c r="J56" s="59">
        <v>37150</v>
      </c>
      <c r="K56" s="59">
        <v>2480</v>
      </c>
      <c r="L56" s="59">
        <v>0</v>
      </c>
      <c r="M56" s="59">
        <v>530236</v>
      </c>
      <c r="N56" s="59">
        <v>0</v>
      </c>
      <c r="O56" s="59">
        <v>0</v>
      </c>
      <c r="P56" s="59">
        <v>0</v>
      </c>
      <c r="Q56" s="59">
        <v>1</v>
      </c>
      <c r="R56" s="59">
        <v>57607</v>
      </c>
      <c r="S56" s="60">
        <f t="shared" si="12"/>
        <v>587844</v>
      </c>
      <c r="T56" s="53">
        <f t="shared" si="2"/>
        <v>6.954254238269632</v>
      </c>
    </row>
    <row r="57" spans="1:20" s="21" customFormat="1" ht="16.5" customHeight="1">
      <c r="A57" s="69" t="s">
        <v>124</v>
      </c>
      <c r="B57" s="71" t="s">
        <v>170</v>
      </c>
      <c r="C57" s="54">
        <f t="shared" si="10"/>
        <v>16690283</v>
      </c>
      <c r="D57" s="59">
        <v>16207892</v>
      </c>
      <c r="E57" s="59">
        <v>482391</v>
      </c>
      <c r="F57" s="59">
        <v>0</v>
      </c>
      <c r="G57" s="54">
        <f t="shared" si="11"/>
        <v>0</v>
      </c>
      <c r="H57" s="54">
        <f t="shared" si="15"/>
        <v>16690283</v>
      </c>
      <c r="I57" s="54">
        <f>SUM(J57:Q57)</f>
        <v>16657748</v>
      </c>
      <c r="J57" s="59">
        <v>4000</v>
      </c>
      <c r="K57" s="59">
        <v>2000</v>
      </c>
      <c r="L57" s="59">
        <v>3400</v>
      </c>
      <c r="M57" s="59">
        <v>16482616</v>
      </c>
      <c r="N57" s="59">
        <v>12864</v>
      </c>
      <c r="O57" s="59">
        <v>0</v>
      </c>
      <c r="P57" s="59">
        <v>0</v>
      </c>
      <c r="Q57" s="59">
        <v>152868</v>
      </c>
      <c r="R57" s="59">
        <v>32535</v>
      </c>
      <c r="S57" s="60">
        <f t="shared" si="12"/>
        <v>16680883</v>
      </c>
      <c r="T57" s="53">
        <f t="shared" si="2"/>
        <v>0.056430196926979564</v>
      </c>
    </row>
    <row r="58" spans="1:20" s="21" customFormat="1" ht="16.5" customHeight="1">
      <c r="A58" s="57" t="s">
        <v>105</v>
      </c>
      <c r="B58" s="58" t="s">
        <v>125</v>
      </c>
      <c r="C58" s="54">
        <f aca="true" t="shared" si="20" ref="C58:S58">SUM(C59:C61)</f>
        <v>4119795</v>
      </c>
      <c r="D58" s="54">
        <f t="shared" si="20"/>
        <v>3698649</v>
      </c>
      <c r="E58" s="54">
        <f t="shared" si="20"/>
        <v>421146</v>
      </c>
      <c r="F58" s="54">
        <f t="shared" si="20"/>
        <v>400</v>
      </c>
      <c r="G58" s="54">
        <f t="shared" si="20"/>
        <v>0</v>
      </c>
      <c r="H58" s="54">
        <f t="shared" si="20"/>
        <v>4119395</v>
      </c>
      <c r="I58" s="54">
        <f t="shared" si="20"/>
        <v>498232</v>
      </c>
      <c r="J58" s="54">
        <f t="shared" si="20"/>
        <v>286909</v>
      </c>
      <c r="K58" s="54">
        <f t="shared" si="20"/>
        <v>0</v>
      </c>
      <c r="L58" s="54">
        <f t="shared" si="20"/>
        <v>0</v>
      </c>
      <c r="M58" s="54">
        <f t="shared" si="20"/>
        <v>211323</v>
      </c>
      <c r="N58" s="54">
        <f t="shared" si="20"/>
        <v>0</v>
      </c>
      <c r="O58" s="54">
        <f t="shared" si="20"/>
        <v>0</v>
      </c>
      <c r="P58" s="54">
        <f t="shared" si="20"/>
        <v>0</v>
      </c>
      <c r="Q58" s="54">
        <f t="shared" si="20"/>
        <v>0</v>
      </c>
      <c r="R58" s="54">
        <f t="shared" si="20"/>
        <v>3621163</v>
      </c>
      <c r="S58" s="54">
        <f t="shared" si="20"/>
        <v>3832486</v>
      </c>
      <c r="T58" s="53">
        <f t="shared" si="2"/>
        <v>57.58542205237721</v>
      </c>
    </row>
    <row r="59" spans="1:20" s="21" customFormat="1" ht="16.5" customHeight="1">
      <c r="A59" s="69" t="s">
        <v>126</v>
      </c>
      <c r="B59" s="71" t="s">
        <v>171</v>
      </c>
      <c r="C59" s="54">
        <f t="shared" si="10"/>
        <v>819430</v>
      </c>
      <c r="D59" s="59">
        <v>815230</v>
      </c>
      <c r="E59" s="59">
        <v>4200</v>
      </c>
      <c r="F59" s="59">
        <v>200</v>
      </c>
      <c r="G59" s="54">
        <f t="shared" si="11"/>
        <v>0</v>
      </c>
      <c r="H59" s="54">
        <f t="shared" si="15"/>
        <v>819230</v>
      </c>
      <c r="I59" s="54">
        <f>SUM(J59:Q59)</f>
        <v>62813</v>
      </c>
      <c r="J59" s="59">
        <v>3600</v>
      </c>
      <c r="K59" s="59">
        <v>0</v>
      </c>
      <c r="L59" s="59">
        <v>0</v>
      </c>
      <c r="M59" s="59">
        <v>59213</v>
      </c>
      <c r="N59" s="59">
        <v>0</v>
      </c>
      <c r="O59" s="59">
        <v>0</v>
      </c>
      <c r="P59" s="59">
        <v>0</v>
      </c>
      <c r="Q59" s="59">
        <v>0</v>
      </c>
      <c r="R59" s="59">
        <v>756417</v>
      </c>
      <c r="S59" s="60">
        <f t="shared" si="12"/>
        <v>815630</v>
      </c>
      <c r="T59" s="53">
        <f t="shared" si="2"/>
        <v>5.731297661312149</v>
      </c>
    </row>
    <row r="60" spans="1:20" s="21" customFormat="1" ht="16.5" customHeight="1">
      <c r="A60" s="69" t="s">
        <v>127</v>
      </c>
      <c r="B60" s="71" t="s">
        <v>172</v>
      </c>
      <c r="C60" s="54">
        <f t="shared" si="10"/>
        <v>475273</v>
      </c>
      <c r="D60" s="59">
        <v>215075</v>
      </c>
      <c r="E60" s="59">
        <v>260198</v>
      </c>
      <c r="F60" s="59">
        <v>0</v>
      </c>
      <c r="G60" s="54">
        <f t="shared" si="11"/>
        <v>0</v>
      </c>
      <c r="H60" s="54">
        <f t="shared" si="15"/>
        <v>475273</v>
      </c>
      <c r="I60" s="54">
        <f>SUM(J60:Q60)</f>
        <v>262698</v>
      </c>
      <c r="J60" s="59">
        <v>122761</v>
      </c>
      <c r="K60" s="59">
        <v>0</v>
      </c>
      <c r="L60" s="59">
        <v>0</v>
      </c>
      <c r="M60" s="59">
        <v>139937</v>
      </c>
      <c r="N60" s="59">
        <v>0</v>
      </c>
      <c r="O60" s="59">
        <v>0</v>
      </c>
      <c r="P60" s="59">
        <v>0</v>
      </c>
      <c r="Q60" s="59">
        <v>0</v>
      </c>
      <c r="R60" s="59">
        <v>212575</v>
      </c>
      <c r="S60" s="60">
        <f t="shared" si="12"/>
        <v>352512</v>
      </c>
      <c r="T60" s="53">
        <f t="shared" si="2"/>
        <v>46.730846827916466</v>
      </c>
    </row>
    <row r="61" spans="1:20" s="21" customFormat="1" ht="16.5" customHeight="1">
      <c r="A61" s="69" t="s">
        <v>128</v>
      </c>
      <c r="B61" s="71" t="s">
        <v>173</v>
      </c>
      <c r="C61" s="54">
        <f t="shared" si="10"/>
        <v>2825092</v>
      </c>
      <c r="D61" s="59">
        <v>2668344</v>
      </c>
      <c r="E61" s="59">
        <v>156748</v>
      </c>
      <c r="F61" s="59">
        <v>200</v>
      </c>
      <c r="G61" s="54">
        <f t="shared" si="11"/>
        <v>0</v>
      </c>
      <c r="H61" s="54">
        <f t="shared" si="15"/>
        <v>2824892</v>
      </c>
      <c r="I61" s="54">
        <f>SUM(J61:Q61)</f>
        <v>172721</v>
      </c>
      <c r="J61" s="59">
        <v>160548</v>
      </c>
      <c r="K61" s="59">
        <v>0</v>
      </c>
      <c r="L61" s="59">
        <v>0</v>
      </c>
      <c r="M61" s="59">
        <v>12173</v>
      </c>
      <c r="N61" s="59">
        <v>0</v>
      </c>
      <c r="O61" s="59">
        <v>0</v>
      </c>
      <c r="P61" s="59">
        <v>0</v>
      </c>
      <c r="Q61" s="59">
        <v>0</v>
      </c>
      <c r="R61" s="59">
        <v>2652171</v>
      </c>
      <c r="S61" s="60">
        <f t="shared" si="12"/>
        <v>2664344</v>
      </c>
      <c r="T61" s="53">
        <f t="shared" si="2"/>
        <v>92.95221773843366</v>
      </c>
    </row>
    <row r="62" spans="1:20" s="21" customFormat="1" ht="16.5" customHeight="1">
      <c r="A62" s="57" t="s">
        <v>107</v>
      </c>
      <c r="B62" s="58" t="s">
        <v>129</v>
      </c>
      <c r="C62" s="54">
        <f aca="true" t="shared" si="21" ref="C62:I62">SUM(C63:C71)</f>
        <v>127209731</v>
      </c>
      <c r="D62" s="54">
        <f t="shared" si="21"/>
        <v>121523976</v>
      </c>
      <c r="E62" s="54">
        <f t="shared" si="21"/>
        <v>5685755</v>
      </c>
      <c r="F62" s="54">
        <f t="shared" si="21"/>
        <v>0</v>
      </c>
      <c r="G62" s="54">
        <f t="shared" si="21"/>
        <v>0</v>
      </c>
      <c r="H62" s="54">
        <f t="shared" si="21"/>
        <v>127209731</v>
      </c>
      <c r="I62" s="54">
        <f t="shared" si="21"/>
        <v>118435258</v>
      </c>
      <c r="J62" s="54">
        <f aca="true" t="shared" si="22" ref="J62:S62">SUM(J63:J71)</f>
        <v>71825</v>
      </c>
      <c r="K62" s="54">
        <f t="shared" si="22"/>
        <v>0</v>
      </c>
      <c r="L62" s="54">
        <f t="shared" si="22"/>
        <v>0</v>
      </c>
      <c r="M62" s="54">
        <f t="shared" si="22"/>
        <v>112513549</v>
      </c>
      <c r="N62" s="54">
        <f t="shared" si="22"/>
        <v>4491655</v>
      </c>
      <c r="O62" s="54">
        <f t="shared" si="22"/>
        <v>1</v>
      </c>
      <c r="P62" s="54">
        <f t="shared" si="22"/>
        <v>0</v>
      </c>
      <c r="Q62" s="54">
        <f t="shared" si="22"/>
        <v>1358228</v>
      </c>
      <c r="R62" s="54">
        <f t="shared" si="22"/>
        <v>8774473</v>
      </c>
      <c r="S62" s="54">
        <f t="shared" si="22"/>
        <v>127137906</v>
      </c>
      <c r="T62" s="53">
        <f t="shared" si="2"/>
        <v>0.0606449474699502</v>
      </c>
    </row>
    <row r="63" spans="1:20" s="21" customFormat="1" ht="16.5" customHeight="1">
      <c r="A63" s="69" t="s">
        <v>130</v>
      </c>
      <c r="B63" s="71" t="s">
        <v>174</v>
      </c>
      <c r="C63" s="54">
        <f>D63+E63</f>
        <v>3754290</v>
      </c>
      <c r="D63" s="59">
        <v>2688675</v>
      </c>
      <c r="E63" s="59">
        <v>1065615</v>
      </c>
      <c r="F63" s="59">
        <v>0</v>
      </c>
      <c r="G63" s="54">
        <f t="shared" si="11"/>
        <v>0</v>
      </c>
      <c r="H63" s="54">
        <f>I63+R63</f>
        <v>3754290</v>
      </c>
      <c r="I63" s="54">
        <f>SUM(J63:Q63)</f>
        <v>3752790</v>
      </c>
      <c r="J63" s="59">
        <v>700</v>
      </c>
      <c r="K63" s="59">
        <v>0</v>
      </c>
      <c r="L63" s="59">
        <v>0</v>
      </c>
      <c r="M63" s="59">
        <v>3752090</v>
      </c>
      <c r="N63" s="59">
        <v>0</v>
      </c>
      <c r="O63" s="59">
        <v>0</v>
      </c>
      <c r="P63" s="59">
        <v>0</v>
      </c>
      <c r="Q63" s="59">
        <v>0</v>
      </c>
      <c r="R63" s="59">
        <v>1500</v>
      </c>
      <c r="S63" s="60">
        <f t="shared" si="12"/>
        <v>3753590</v>
      </c>
      <c r="T63" s="53">
        <f t="shared" si="2"/>
        <v>0.018652788991656875</v>
      </c>
    </row>
    <row r="64" spans="1:20" s="21" customFormat="1" ht="16.5" customHeight="1">
      <c r="A64" s="69" t="s">
        <v>131</v>
      </c>
      <c r="B64" s="71" t="s">
        <v>154</v>
      </c>
      <c r="C64" s="54">
        <f aca="true" t="shared" si="23" ref="C64:C71">D64+E64</f>
        <v>9668020</v>
      </c>
      <c r="D64" s="59">
        <v>9578764</v>
      </c>
      <c r="E64" s="59">
        <v>89256</v>
      </c>
      <c r="F64" s="59">
        <v>0</v>
      </c>
      <c r="G64" s="54">
        <f t="shared" si="11"/>
        <v>0</v>
      </c>
      <c r="H64" s="54">
        <f aca="true" t="shared" si="24" ref="H64:H71">I64+R64</f>
        <v>9668020</v>
      </c>
      <c r="I64" s="54">
        <f aca="true" t="shared" si="25" ref="I64:I71">SUM(J64:Q64)</f>
        <v>9464751</v>
      </c>
      <c r="J64" s="59">
        <v>50500</v>
      </c>
      <c r="K64" s="59">
        <v>0</v>
      </c>
      <c r="L64" s="59">
        <v>0</v>
      </c>
      <c r="M64" s="59">
        <v>5108999</v>
      </c>
      <c r="N64" s="59">
        <v>4305252</v>
      </c>
      <c r="O64" s="59">
        <v>0</v>
      </c>
      <c r="P64" s="59">
        <v>0</v>
      </c>
      <c r="Q64" s="59">
        <v>0</v>
      </c>
      <c r="R64" s="59">
        <v>203269</v>
      </c>
      <c r="S64" s="60">
        <f t="shared" si="12"/>
        <v>9617520</v>
      </c>
      <c r="T64" s="53">
        <f t="shared" si="2"/>
        <v>0.5335586747078713</v>
      </c>
    </row>
    <row r="65" spans="1:20" s="21" customFormat="1" ht="16.5" customHeight="1">
      <c r="A65" s="69" t="s">
        <v>132</v>
      </c>
      <c r="B65" s="71" t="s">
        <v>176</v>
      </c>
      <c r="C65" s="54">
        <f t="shared" si="23"/>
        <v>13206520</v>
      </c>
      <c r="D65" s="59">
        <v>10163180</v>
      </c>
      <c r="E65" s="59">
        <v>3043340</v>
      </c>
      <c r="F65" s="59">
        <v>0</v>
      </c>
      <c r="G65" s="54">
        <f t="shared" si="11"/>
        <v>0</v>
      </c>
      <c r="H65" s="54">
        <f t="shared" si="24"/>
        <v>13206520</v>
      </c>
      <c r="I65" s="54">
        <f t="shared" si="25"/>
        <v>11808657</v>
      </c>
      <c r="J65" s="59">
        <v>0</v>
      </c>
      <c r="K65" s="59">
        <v>0</v>
      </c>
      <c r="L65" s="59">
        <v>0</v>
      </c>
      <c r="M65" s="59">
        <v>11808657</v>
      </c>
      <c r="N65" s="59">
        <v>0</v>
      </c>
      <c r="O65" s="59">
        <v>0</v>
      </c>
      <c r="P65" s="59">
        <v>0</v>
      </c>
      <c r="Q65" s="59">
        <v>0</v>
      </c>
      <c r="R65" s="59">
        <v>1397863</v>
      </c>
      <c r="S65" s="60">
        <f t="shared" si="12"/>
        <v>13206520</v>
      </c>
      <c r="T65" s="53">
        <f t="shared" si="2"/>
        <v>0</v>
      </c>
    </row>
    <row r="66" spans="1:20" s="21" customFormat="1" ht="16.5" customHeight="1">
      <c r="A66" s="69" t="s">
        <v>133</v>
      </c>
      <c r="B66" s="71" t="s">
        <v>177</v>
      </c>
      <c r="C66" s="54">
        <f t="shared" si="23"/>
        <v>15011600</v>
      </c>
      <c r="D66" s="59">
        <v>14988142</v>
      </c>
      <c r="E66" s="59">
        <v>23458</v>
      </c>
      <c r="F66" s="59">
        <v>0</v>
      </c>
      <c r="G66" s="54">
        <f t="shared" si="11"/>
        <v>0</v>
      </c>
      <c r="H66" s="54">
        <f t="shared" si="24"/>
        <v>15011600</v>
      </c>
      <c r="I66" s="54">
        <f t="shared" si="25"/>
        <v>14853761</v>
      </c>
      <c r="J66" s="59">
        <v>5900</v>
      </c>
      <c r="K66" s="59">
        <v>0</v>
      </c>
      <c r="L66" s="59">
        <v>0</v>
      </c>
      <c r="M66" s="59">
        <v>14689560</v>
      </c>
      <c r="N66" s="59">
        <v>158301</v>
      </c>
      <c r="O66" s="59">
        <v>0</v>
      </c>
      <c r="P66" s="59">
        <v>0</v>
      </c>
      <c r="Q66" s="59">
        <v>0</v>
      </c>
      <c r="R66" s="59">
        <v>157839</v>
      </c>
      <c r="S66" s="60">
        <f t="shared" si="12"/>
        <v>15005700</v>
      </c>
      <c r="T66" s="53">
        <f t="shared" si="2"/>
        <v>0.03972057985852876</v>
      </c>
    </row>
    <row r="67" spans="1:20" s="21" customFormat="1" ht="16.5" customHeight="1">
      <c r="A67" s="69" t="s">
        <v>134</v>
      </c>
      <c r="B67" s="71" t="s">
        <v>178</v>
      </c>
      <c r="C67" s="54">
        <f t="shared" si="23"/>
        <v>5017757</v>
      </c>
      <c r="D67" s="59">
        <v>4989030</v>
      </c>
      <c r="E67" s="59">
        <v>28727</v>
      </c>
      <c r="F67" s="59">
        <v>0</v>
      </c>
      <c r="G67" s="54">
        <f t="shared" si="11"/>
        <v>0</v>
      </c>
      <c r="H67" s="54">
        <f t="shared" si="24"/>
        <v>5017757</v>
      </c>
      <c r="I67" s="54">
        <f t="shared" si="25"/>
        <v>4604532</v>
      </c>
      <c r="J67" s="59">
        <v>3100</v>
      </c>
      <c r="K67" s="59">
        <v>0</v>
      </c>
      <c r="L67" s="59">
        <v>0</v>
      </c>
      <c r="M67" s="59">
        <v>4517632</v>
      </c>
      <c r="N67" s="59">
        <v>0</v>
      </c>
      <c r="O67" s="59">
        <v>0</v>
      </c>
      <c r="P67" s="59">
        <v>0</v>
      </c>
      <c r="Q67" s="59">
        <v>83800</v>
      </c>
      <c r="R67" s="59">
        <v>413225</v>
      </c>
      <c r="S67" s="60">
        <f t="shared" si="12"/>
        <v>5014657</v>
      </c>
      <c r="T67" s="53">
        <f t="shared" si="2"/>
        <v>0.06732497461196925</v>
      </c>
    </row>
    <row r="68" spans="1:20" s="21" customFormat="1" ht="16.5" customHeight="1">
      <c r="A68" s="69" t="s">
        <v>135</v>
      </c>
      <c r="B68" s="71" t="s">
        <v>179</v>
      </c>
      <c r="C68" s="54">
        <f t="shared" si="23"/>
        <v>26199527</v>
      </c>
      <c r="D68" s="59">
        <v>26162193</v>
      </c>
      <c r="E68" s="59">
        <v>37334</v>
      </c>
      <c r="F68" s="59">
        <v>0</v>
      </c>
      <c r="G68" s="54">
        <f t="shared" si="11"/>
        <v>0</v>
      </c>
      <c r="H68" s="54">
        <f t="shared" si="24"/>
        <v>26199527</v>
      </c>
      <c r="I68" s="54">
        <f t="shared" si="25"/>
        <v>25074664</v>
      </c>
      <c r="J68" s="59">
        <v>4300</v>
      </c>
      <c r="K68" s="59">
        <v>0</v>
      </c>
      <c r="L68" s="59">
        <v>0</v>
      </c>
      <c r="M68" s="59">
        <v>25042261</v>
      </c>
      <c r="N68" s="59">
        <v>28102</v>
      </c>
      <c r="O68" s="59">
        <v>1</v>
      </c>
      <c r="P68" s="59">
        <v>0</v>
      </c>
      <c r="Q68" s="59">
        <v>0</v>
      </c>
      <c r="R68" s="59">
        <v>1124863</v>
      </c>
      <c r="S68" s="60">
        <f t="shared" si="12"/>
        <v>26195227</v>
      </c>
      <c r="T68" s="53">
        <f t="shared" si="2"/>
        <v>0.01714878412727684</v>
      </c>
    </row>
    <row r="69" spans="1:20" s="21" customFormat="1" ht="16.5" customHeight="1">
      <c r="A69" s="69" t="s">
        <v>136</v>
      </c>
      <c r="B69" s="71" t="s">
        <v>180</v>
      </c>
      <c r="C69" s="54">
        <f t="shared" si="23"/>
        <v>13254638</v>
      </c>
      <c r="D69" s="59">
        <v>13208881</v>
      </c>
      <c r="E69" s="59">
        <v>45757</v>
      </c>
      <c r="F69" s="59">
        <v>0</v>
      </c>
      <c r="G69" s="54">
        <f t="shared" si="11"/>
        <v>0</v>
      </c>
      <c r="H69" s="54">
        <f t="shared" si="24"/>
        <v>13254638</v>
      </c>
      <c r="I69" s="54">
        <f t="shared" si="25"/>
        <v>11396038</v>
      </c>
      <c r="J69" s="59">
        <v>7325</v>
      </c>
      <c r="K69" s="59">
        <v>0</v>
      </c>
      <c r="L69" s="59">
        <v>0</v>
      </c>
      <c r="M69" s="59">
        <v>11388713</v>
      </c>
      <c r="N69" s="59">
        <v>0</v>
      </c>
      <c r="O69" s="59">
        <v>0</v>
      </c>
      <c r="P69" s="59">
        <v>0</v>
      </c>
      <c r="Q69" s="59">
        <v>0</v>
      </c>
      <c r="R69" s="59">
        <v>1858600</v>
      </c>
      <c r="S69" s="60">
        <f t="shared" si="12"/>
        <v>13247313</v>
      </c>
      <c r="T69" s="53">
        <f t="shared" si="2"/>
        <v>0.06427672494598562</v>
      </c>
    </row>
    <row r="70" spans="1:20" s="21" customFormat="1" ht="16.5" customHeight="1">
      <c r="A70" s="69" t="s">
        <v>137</v>
      </c>
      <c r="B70" s="71" t="s">
        <v>181</v>
      </c>
      <c r="C70" s="54">
        <f t="shared" si="23"/>
        <v>7858240</v>
      </c>
      <c r="D70" s="59">
        <v>7361080</v>
      </c>
      <c r="E70" s="59">
        <v>497160</v>
      </c>
      <c r="F70" s="59">
        <v>0</v>
      </c>
      <c r="G70" s="54">
        <f t="shared" si="11"/>
        <v>0</v>
      </c>
      <c r="H70" s="54">
        <f t="shared" si="24"/>
        <v>7858240</v>
      </c>
      <c r="I70" s="54">
        <f t="shared" si="25"/>
        <v>4311481</v>
      </c>
      <c r="J70" s="59">
        <v>0</v>
      </c>
      <c r="K70" s="59">
        <v>0</v>
      </c>
      <c r="L70" s="59">
        <v>0</v>
      </c>
      <c r="M70" s="59">
        <v>3037053</v>
      </c>
      <c r="N70" s="59">
        <v>0</v>
      </c>
      <c r="O70" s="59">
        <v>0</v>
      </c>
      <c r="P70" s="59">
        <v>0</v>
      </c>
      <c r="Q70" s="59">
        <v>1274428</v>
      </c>
      <c r="R70" s="59">
        <v>3546759</v>
      </c>
      <c r="S70" s="60">
        <f t="shared" si="12"/>
        <v>7858240</v>
      </c>
      <c r="T70" s="53">
        <f t="shared" si="2"/>
        <v>0</v>
      </c>
    </row>
    <row r="71" spans="1:20" s="21" customFormat="1" ht="16.5" customHeight="1">
      <c r="A71" s="69" t="s">
        <v>138</v>
      </c>
      <c r="B71" s="71" t="s">
        <v>182</v>
      </c>
      <c r="C71" s="54">
        <f t="shared" si="23"/>
        <v>33239139</v>
      </c>
      <c r="D71" s="59">
        <v>32384031</v>
      </c>
      <c r="E71" s="59">
        <v>855108</v>
      </c>
      <c r="F71" s="59">
        <v>0</v>
      </c>
      <c r="G71" s="54">
        <f t="shared" si="11"/>
        <v>0</v>
      </c>
      <c r="H71" s="54">
        <f t="shared" si="24"/>
        <v>33239139</v>
      </c>
      <c r="I71" s="54">
        <f t="shared" si="25"/>
        <v>33168584</v>
      </c>
      <c r="J71" s="59">
        <v>0</v>
      </c>
      <c r="K71" s="59">
        <v>0</v>
      </c>
      <c r="L71" s="59">
        <v>0</v>
      </c>
      <c r="M71" s="59">
        <v>33168584</v>
      </c>
      <c r="N71" s="59">
        <v>0</v>
      </c>
      <c r="O71" s="59">
        <v>0</v>
      </c>
      <c r="P71" s="59">
        <v>0</v>
      </c>
      <c r="Q71" s="59">
        <v>0</v>
      </c>
      <c r="R71" s="59">
        <v>70555</v>
      </c>
      <c r="S71" s="60">
        <f t="shared" si="12"/>
        <v>33239139</v>
      </c>
      <c r="T71" s="53">
        <f t="shared" si="2"/>
        <v>0</v>
      </c>
    </row>
    <row r="72" spans="1:20" s="30" customFormat="1" ht="21.75" customHeight="1">
      <c r="A72" s="92"/>
      <c r="B72" s="92"/>
      <c r="C72" s="92"/>
      <c r="D72" s="92"/>
      <c r="E72" s="92"/>
      <c r="F72" s="27"/>
      <c r="G72" s="27"/>
      <c r="H72" s="27"/>
      <c r="I72" s="27"/>
      <c r="J72" s="27"/>
      <c r="K72" s="27"/>
      <c r="L72" s="27"/>
      <c r="M72" s="141" t="s">
        <v>194</v>
      </c>
      <c r="N72" s="141"/>
      <c r="O72" s="141"/>
      <c r="P72" s="141"/>
      <c r="Q72" s="141"/>
      <c r="R72" s="141"/>
      <c r="S72" s="141"/>
      <c r="T72" s="141"/>
    </row>
    <row r="73" spans="1:20" s="42" customFormat="1" ht="37.5" customHeight="1">
      <c r="A73" s="139" t="s">
        <v>3</v>
      </c>
      <c r="B73" s="139"/>
      <c r="C73" s="139"/>
      <c r="D73" s="139"/>
      <c r="E73" s="139"/>
      <c r="F73" s="139"/>
      <c r="G73" s="41"/>
      <c r="H73" s="41"/>
      <c r="I73" s="41"/>
      <c r="J73" s="41"/>
      <c r="K73" s="41"/>
      <c r="L73" s="41"/>
      <c r="M73" s="139" t="s">
        <v>145</v>
      </c>
      <c r="N73" s="139"/>
      <c r="O73" s="139"/>
      <c r="P73" s="139"/>
      <c r="Q73" s="139"/>
      <c r="R73" s="139"/>
      <c r="S73" s="139"/>
      <c r="T73" s="139"/>
    </row>
    <row r="74" spans="4:18" ht="15.75">
      <c r="D74" s="34"/>
      <c r="E74" s="34"/>
      <c r="F74" s="34"/>
      <c r="G74" s="34"/>
      <c r="H74" s="34"/>
      <c r="I74" s="34"/>
      <c r="J74" s="34"/>
      <c r="K74" s="34"/>
      <c r="L74" s="34"/>
      <c r="M74" s="34"/>
      <c r="N74" s="34"/>
      <c r="O74" s="34"/>
      <c r="P74" s="34"/>
      <c r="Q74" s="34"/>
      <c r="R74" s="34"/>
    </row>
    <row r="75" spans="4:18" ht="15.75">
      <c r="D75" s="34"/>
      <c r="E75" s="34"/>
      <c r="F75" s="34"/>
      <c r="G75" s="34"/>
      <c r="H75" s="34"/>
      <c r="I75" s="34"/>
      <c r="J75" s="34"/>
      <c r="K75" s="34"/>
      <c r="L75" s="34"/>
      <c r="M75" s="34"/>
      <c r="N75" s="34"/>
      <c r="O75" s="34"/>
      <c r="P75" s="34"/>
      <c r="Q75" s="34"/>
      <c r="R75" s="34"/>
    </row>
    <row r="76" spans="1:20" ht="15.75" customHeight="1">
      <c r="A76" s="44"/>
      <c r="B76" s="29"/>
      <c r="C76" s="44"/>
      <c r="D76" s="44"/>
      <c r="E76" s="44"/>
      <c r="F76" s="44"/>
      <c r="G76" s="44"/>
      <c r="H76" s="44"/>
      <c r="I76" s="44"/>
      <c r="J76" s="44"/>
      <c r="K76" s="44"/>
      <c r="L76" s="44"/>
      <c r="M76" s="136"/>
      <c r="N76" s="136"/>
      <c r="O76" s="136"/>
      <c r="P76" s="136"/>
      <c r="Q76" s="136"/>
      <c r="R76" s="136"/>
      <c r="S76" s="136"/>
      <c r="T76" s="136"/>
    </row>
    <row r="77" spans="1:17" ht="15.75">
      <c r="A77" s="44"/>
      <c r="B77" s="44"/>
      <c r="C77" s="44"/>
      <c r="D77" s="44"/>
      <c r="E77" s="44"/>
      <c r="F77" s="44"/>
      <c r="G77" s="44"/>
      <c r="H77" s="44"/>
      <c r="I77" s="44"/>
      <c r="J77" s="44"/>
      <c r="K77" s="44"/>
      <c r="L77" s="44"/>
      <c r="M77" s="44"/>
      <c r="N77" s="44"/>
      <c r="O77" s="44"/>
      <c r="P77" s="44"/>
      <c r="Q77" s="44"/>
    </row>
    <row r="79" spans="1:20" ht="15.75">
      <c r="A79" s="99" t="s">
        <v>185</v>
      </c>
      <c r="B79" s="99"/>
      <c r="C79" s="99"/>
      <c r="D79" s="99"/>
      <c r="E79" s="99"/>
      <c r="F79" s="99"/>
      <c r="M79" s="99" t="s">
        <v>100</v>
      </c>
      <c r="N79" s="99"/>
      <c r="O79" s="99"/>
      <c r="P79" s="99"/>
      <c r="Q79" s="99"/>
      <c r="R79" s="99"/>
      <c r="S79" s="99"/>
      <c r="T79" s="99"/>
    </row>
  </sheetData>
  <sheetProtection/>
  <mergeCells count="41">
    <mergeCell ref="E1:P1"/>
    <mergeCell ref="E2:P2"/>
    <mergeCell ref="H6:R6"/>
    <mergeCell ref="J9:J10"/>
    <mergeCell ref="D7:E8"/>
    <mergeCell ref="F6:F10"/>
    <mergeCell ref="A2:D2"/>
    <mergeCell ref="E3:P3"/>
    <mergeCell ref="A12:B12"/>
    <mergeCell ref="J8:Q8"/>
    <mergeCell ref="C6:E6"/>
    <mergeCell ref="K9:K10"/>
    <mergeCell ref="I7:Q7"/>
    <mergeCell ref="S6:S10"/>
    <mergeCell ref="C7:C10"/>
    <mergeCell ref="O9:O10"/>
    <mergeCell ref="N9:N10"/>
    <mergeCell ref="Q5:T5"/>
    <mergeCell ref="H7:H10"/>
    <mergeCell ref="Q4:T4"/>
    <mergeCell ref="G6:G10"/>
    <mergeCell ref="T6:T10"/>
    <mergeCell ref="Q2:T2"/>
    <mergeCell ref="R7:R10"/>
    <mergeCell ref="D9:D10"/>
    <mergeCell ref="I8:I10"/>
    <mergeCell ref="E9:E10"/>
    <mergeCell ref="L9:L10"/>
    <mergeCell ref="M76:T76"/>
    <mergeCell ref="Q9:Q10"/>
    <mergeCell ref="M73:T73"/>
    <mergeCell ref="A3:D3"/>
    <mergeCell ref="M72:T72"/>
    <mergeCell ref="M9:M10"/>
    <mergeCell ref="P9:P10"/>
    <mergeCell ref="A72:E72"/>
    <mergeCell ref="A79:F79"/>
    <mergeCell ref="M79:T79"/>
    <mergeCell ref="A11:B11"/>
    <mergeCell ref="A6:B10"/>
    <mergeCell ref="A73:F73"/>
  </mergeCells>
  <printOptions horizontalCentered="1"/>
  <pageMargins left="0" right="0" top="0.5" bottom="0.5"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loipb</cp:lastModifiedBy>
  <cp:lastPrinted>2016-11-08T03:37:35Z</cp:lastPrinted>
  <dcterms:created xsi:type="dcterms:W3CDTF">2004-03-07T02:36:29Z</dcterms:created>
  <dcterms:modified xsi:type="dcterms:W3CDTF">2016-11-08T04:14:30Z</dcterms:modified>
  <cp:category/>
  <cp:version/>
  <cp:contentType/>
  <cp:contentStatus/>
</cp:coreProperties>
</file>