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41" windowWidth="20400" windowHeight="4440" activeTab="1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'[1]PNT-QUOT-#3'!#REF!</definedName>
    <definedName name="\0" localSheetId="1">'[1]PNT-QUOT-#3'!#REF!</definedName>
    <definedName name="\0">'[1]PNT-QUOT-#3'!#REF!</definedName>
    <definedName name="\z" localSheetId="0">'[1]COAT&amp;WRAP-QIOT-#3'!#REF!</definedName>
    <definedName name="\z" localSheetId="1">'[1]COAT&amp;WRAP-QIOT-#3'!#REF!</definedName>
    <definedName name="\z">'[1]COAT&amp;WRAP-QIOT-#3'!#REF!</definedName>
    <definedName name="A" localSheetId="0">'[1]PNT-QUOT-#3'!#REF!</definedName>
    <definedName name="A" localSheetId="1">'[1]PNT-QUOT-#3'!#REF!</definedName>
    <definedName name="A">'[1]PNT-QUOT-#3'!#REF!</definedName>
    <definedName name="AAA" localSheetId="0">'[2]MTL$-INTER'!#REF!</definedName>
    <definedName name="AAA" localSheetId="1">'[2]MTL$-INTER'!#REF!</definedName>
    <definedName name="AAA">'[2]MTL$-INTER'!#REF!</definedName>
    <definedName name="aù0" localSheetId="0">'[3]bang tien luong'!#REF!</definedName>
    <definedName name="aù0" localSheetId="1">'[3]bang tien luong'!#REF!</definedName>
    <definedName name="aù0">'[3]bang tien luong'!#REF!</definedName>
    <definedName name="B" localSheetId="0">'[1]PNT-QUOT-#3'!#REF!</definedName>
    <definedName name="B" localSheetId="1">'[1]PNT-QUOT-#3'!#REF!</definedName>
    <definedName name="B">'[1]PNT-QUOT-#3'!#REF!</definedName>
    <definedName name="BIEU1COQUAN" localSheetId="0">#REF!</definedName>
    <definedName name="BIEU1COQUAN" localSheetId="1">#REF!</definedName>
    <definedName name="BIEU1COQUAN">#REF!</definedName>
    <definedName name="BIEU1DAN">'[4]Bieu1-dan'!$A$10:$K$26</definedName>
    <definedName name="BIEU1LUAT">'[4]Bieu1-Luật'!$A$10:$K$26</definedName>
    <definedName name="COAT" localSheetId="0">'[1]PNT-QUOT-#3'!#REF!</definedName>
    <definedName name="COAT" localSheetId="1">'[1]PNT-QUOT-#3'!#REF!</definedName>
    <definedName name="COAT">'[1]PNT-QUOT-#3'!#REF!</definedName>
    <definedName name="DACBIET" localSheetId="0">#REF!</definedName>
    <definedName name="DACBIET" localSheetId="1">#REF!</definedName>
    <definedName name="DACBIET">#REF!</definedName>
    <definedName name="DANTRONGHINHCQ" localSheetId="0">#REF!</definedName>
    <definedName name="DANTRONGHINHCQ" localSheetId="1">#REF!</definedName>
    <definedName name="DANTRONGHINHCQ">#REF!</definedName>
    <definedName name="DON_giA">'[5]DON GIA CAN THO'!$A$4:$F$196</definedName>
    <definedName name="FP" localSheetId="0">'[1]COAT&amp;WRAP-QIOT-#3'!#REF!</definedName>
    <definedName name="FP" localSheetId="1">'[1]COAT&amp;WRAP-QIOT-#3'!#REF!</definedName>
    <definedName name="FP">'[1]COAT&amp;WRAP-QIOT-#3'!#REF!</definedName>
    <definedName name="Hinh_thuc">"bangtra"</definedName>
    <definedName name="IO" localSheetId="0">'[1]COAT&amp;WRAP-QIOT-#3'!#REF!</definedName>
    <definedName name="IO" localSheetId="1">'[1]COAT&amp;WRAP-QIOT-#3'!#REF!</definedName>
    <definedName name="IO">'[1]COAT&amp;WRAP-QIOT-#3'!#REF!</definedName>
    <definedName name="MAT" localSheetId="0">'[1]COAT&amp;WRAP-QIOT-#3'!#REF!</definedName>
    <definedName name="MAT" localSheetId="1">'[1]COAT&amp;WRAP-QIOT-#3'!#REF!</definedName>
    <definedName name="MAT">'[1]COAT&amp;WRAP-QIOT-#3'!#REF!</definedName>
    <definedName name="MF" localSheetId="0">'[1]COAT&amp;WRAP-QIOT-#3'!#REF!</definedName>
    <definedName name="MF" localSheetId="1">'[1]COAT&amp;WRAP-QIOT-#3'!#REF!</definedName>
    <definedName name="MF">'[1]COAT&amp;WRAP-QIOT-#3'!#REF!</definedName>
    <definedName name="P" localSheetId="0">'[1]PNT-QUOT-#3'!#REF!</definedName>
    <definedName name="P" localSheetId="1">'[1]PNT-QUOT-#3'!#REF!</definedName>
    <definedName name="P">'[1]PNT-QUOT-#3'!#REF!</definedName>
    <definedName name="PEJM" localSheetId="0">'[1]COAT&amp;WRAP-QIOT-#3'!#REF!</definedName>
    <definedName name="PEJM" localSheetId="1">'[1]COAT&amp;WRAP-QIOT-#3'!#REF!</definedName>
    <definedName name="PEJM">'[1]COAT&amp;WRAP-QIOT-#3'!#REF!</definedName>
    <definedName name="PF" localSheetId="0">'[1]PNT-QUOT-#3'!#REF!</definedName>
    <definedName name="PF" localSheetId="1">'[1]PNT-QUOT-#3'!#REF!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0">'[1]COAT&amp;WRAP-QIOT-#3'!#REF!</definedName>
    <definedName name="RT" localSheetId="1">'[1]COAT&amp;WRAP-QIOT-#3'!#REF!</definedName>
    <definedName name="RT">'[1]COAT&amp;WRAP-QIOT-#3'!#REF!</definedName>
    <definedName name="SB">'[6]IBASE'!$AH$7:$AL$14</definedName>
    <definedName name="SO" localSheetId="0">#REF!</definedName>
    <definedName name="SO" localSheetId="1">#REF!</definedName>
    <definedName name="SO">#REF!</definedName>
    <definedName name="SORT_AREA">'[7]DI-ESTI'!$A$8:$R$489</definedName>
    <definedName name="SP" localSheetId="0">'[1]PNT-QUOT-#3'!#REF!</definedName>
    <definedName name="SP" localSheetId="1">'[1]PNT-QUOT-#3'!#REF!</definedName>
    <definedName name="SP">'[1]PNT-QUOT-#3'!#REF!</definedName>
    <definedName name="THK" localSheetId="0">'[1]COAT&amp;WRAP-QIOT-#3'!#REF!</definedName>
    <definedName name="THK" localSheetId="1">'[1]COAT&amp;WRAP-QIOT-#3'!#REF!</definedName>
    <definedName name="THK">'[1]COAT&amp;WRAP-QIOT-#3'!#REF!</definedName>
    <definedName name="TongSo" localSheetId="0">#REF!</definedName>
    <definedName name="TongSo" localSheetId="1">#REF!</definedName>
    <definedName name="TongSo">#REF!</definedName>
    <definedName name="TRONGSO" localSheetId="0">#REF!</definedName>
    <definedName name="TRONGSO" localSheetId="1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<sst xmlns="http://schemas.openxmlformats.org/spreadsheetml/2006/main" count="257" uniqueCount="143">
  <si>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</si>
  <si>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</si>
  <si>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</si>
  <si>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</si>
  <si>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</si>
  <si>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</si>
  <si>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</si>
  <si>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</si>
  <si>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</si>
  <si>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</si>
  <si>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</si>
  <si>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</si>
  <si>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</si>
  <si>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</si>
  <si>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</si>
  <si>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</si>
  <si>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</si>
  <si>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</si>
  <si>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</si>
  <si>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</si>
  <si>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</si>
  <si>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</si>
  <si>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</si>
  <si>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</si>
  <si>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</si>
  <si>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</si>
  <si>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</si>
  <si>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</si>
  <si>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</si>
  <si>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</si>
  <si>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</si>
  <si>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>Toàn tỉnh</t>
  </si>
  <si>
    <t>II</t>
  </si>
  <si>
    <t>III</t>
  </si>
  <si>
    <t>Chi cục THADS tx Thuận An</t>
  </si>
  <si>
    <t>IV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</si>
  <si>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</si>
  <si>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</si>
  <si>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</si>
  <si>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</si>
  <si>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</si>
  <si>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Nguyễn Thị Xuân</t>
  </si>
  <si>
    <t>Võ Thị Thanh Xuân</t>
  </si>
  <si>
    <t>Đào Ngọc Hồng</t>
  </si>
  <si>
    <t>Trần Ngọc Anh</t>
  </si>
  <si>
    <t>Phạm Văn Bình</t>
  </si>
  <si>
    <t>Tô Văn Hồng</t>
  </si>
  <si>
    <t>Nguyễn Thị Kim Hiền</t>
  </si>
  <si>
    <t>Nguyễn Thị Điệp</t>
  </si>
  <si>
    <t>Lê Xuân Giáo</t>
  </si>
  <si>
    <t>Chi cục THADS tx Tân Uyên</t>
  </si>
  <si>
    <t>Đặng Văn Hà</t>
  </si>
  <si>
    <t>Lê Kim Liễu</t>
  </si>
  <si>
    <t>Nguyễn Hoàng Nam</t>
  </si>
  <si>
    <t>Võ Ngọc Son</t>
  </si>
  <si>
    <t>Chi cục THADS huyện Dầu Tiếng</t>
  </si>
  <si>
    <t>Nguyễn Ngọc Hùng</t>
  </si>
  <si>
    <t>Thái Văn Cần</t>
  </si>
  <si>
    <t>Lê Thanh Việt</t>
  </si>
  <si>
    <t>Chi cục THADS huyện Phú Giáo</t>
  </si>
  <si>
    <t>Nguyễn Tấn Linh</t>
  </si>
  <si>
    <t>Chi cục THADS huyện Bàu Bàng</t>
  </si>
  <si>
    <t>Chi cục THADS huyện Bắc Tân Uyên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</si>
  <si>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</si>
  <si>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</si>
  <si>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</si>
  <si>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</si>
  <si>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</si>
  <si>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</si>
  <si>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</si>
  <si>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</si>
  <si>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Bùi Thị Trúc Linh</t>
  </si>
  <si>
    <t>Lưu Thị Huyền Nga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</si>
  <si>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</si>
  <si>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</si>
  <si>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</si>
  <si>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</si>
  <si>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</si>
  <si>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</si>
  <si>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</si>
  <si>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</si>
  <si>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</si>
  <si>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</si>
  <si>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Đinh Hữu Tính</t>
  </si>
  <si>
    <t>KẾT QUẢ THỐNG KÊ THI HÀNH ÁN DÂN SỰ</t>
  </si>
  <si>
    <t>Giảm</t>
  </si>
  <si>
    <t>Vương Minh Chung</t>
  </si>
  <si>
    <t>Đoàn Minh Đạo</t>
  </si>
  <si>
    <t xml:space="preserve">Chi cục THADS huyện Bắc Tân Uyên </t>
  </si>
  <si>
    <t>Chi cục THADS tx Bến Cát</t>
  </si>
  <si>
    <t>Nguyễn Trương Bảo Lâm</t>
  </si>
  <si>
    <t>Nguyễn Tấn Quốc</t>
  </si>
  <si>
    <t>Đoàn Thị Thanh Thương</t>
  </si>
  <si>
    <t>KT.CỤC TRƯỞNG</t>
  </si>
  <si>
    <t>PHÓ CỤC TRƯỞNG</t>
  </si>
  <si>
    <t xml:space="preserve">Chi cục THADS tp Thủ Dầu Một </t>
  </si>
  <si>
    <t>Nguyễn Văn Dương</t>
  </si>
  <si>
    <t>Ngô Thị Hoa</t>
  </si>
  <si>
    <t>Nguyễn Văn Thanh</t>
  </si>
  <si>
    <t>Nguyễn Văn Lộc</t>
  </si>
  <si>
    <t xml:space="preserve">Nguyễn Văn Hoành </t>
  </si>
  <si>
    <t>Nguyễn Quang Hòa</t>
  </si>
  <si>
    <t>Trịnh Thị Hằng</t>
  </si>
  <si>
    <t>Hồ Thị Hương</t>
  </si>
  <si>
    <t>Nguyễn Thị Ngọc Bé</t>
  </si>
  <si>
    <t>Nguyễn Văn Chiến</t>
  </si>
  <si>
    <t>Võ Thị Ngọc Thúy</t>
  </si>
  <si>
    <t>Nguyễn Tuyết Phượng</t>
  </si>
  <si>
    <t>Nguyễn Minh Hải</t>
  </si>
  <si>
    <t>Nguyễn Tuấn Hải</t>
  </si>
  <si>
    <t>Trương Công Hân</t>
  </si>
  <si>
    <t>TRương Công Hân</t>
  </si>
  <si>
    <t>Đỗ Tấn Quốc</t>
  </si>
  <si>
    <t>Nguyễn Ngọc Tố Như</t>
  </si>
  <si>
    <t>Vũ Thụy Bảo Vân</t>
  </si>
  <si>
    <t>Kết quả THA về việc</t>
  </si>
  <si>
    <t>Người lập biểu</t>
  </si>
  <si>
    <t>Nguyễn Thành nhơn</t>
  </si>
  <si>
    <t>Lý Khắc Châu</t>
  </si>
  <si>
    <t>Số việc chưa có điều kiện chuyển sổ theo dõi riêng</t>
  </si>
  <si>
    <t>Số tiền chưa có điều kiện chuyển sổ theo dõi riêng</t>
  </si>
  <si>
    <t>Chi cục THADS tx Dĩ An</t>
  </si>
  <si>
    <t xml:space="preserve">Chi cục THADS tx Bến Cát </t>
  </si>
  <si>
    <t>Cục THADS tỉnh 1,187,535,613</t>
  </si>
  <si>
    <t>Nguyễn Hùng Phong</t>
  </si>
  <si>
    <t xml:space="preserve">Chi cục THADS tx Thuận An </t>
  </si>
  <si>
    <t xml:space="preserve">Chi cục THADS huyện Phú Giáo </t>
  </si>
  <si>
    <t>Nguyễn Quang Truyền</t>
  </si>
  <si>
    <t xml:space="preserve">Cục THADS tỉnh </t>
  </si>
  <si>
    <t>Nguyễn Thị Liệu</t>
  </si>
  <si>
    <t>Bùi Thị Trúc Linh CR:(NT:01;TLM:02)</t>
  </si>
  <si>
    <t>Hồ Thị Hương CR(NT)</t>
  </si>
  <si>
    <t>Đăng Văn Hà</t>
  </si>
  <si>
    <t>Trần Anh Thư</t>
  </si>
  <si>
    <t>Nguyễn Văn Phước</t>
  </si>
  <si>
    <t>Nguyễn Thanh Tú</t>
  </si>
  <si>
    <t>Lê Quốc Tính</t>
  </si>
  <si>
    <t>Nguyễn Thái Hòa</t>
  </si>
  <si>
    <t>Đỗ Văn Tuấn</t>
  </si>
  <si>
    <t>7 tháng năm 2019</t>
  </si>
  <si>
    <t>(Từ ngày 01/10/2018- 30/4/2019)</t>
  </si>
  <si>
    <t>Lâm Phạm Nguyên Hiền</t>
  </si>
  <si>
    <t>Ngày 03 tháng 5 năm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</si>
</sst>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5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18"/>
      <name val="Times New Roman"/>
      <family val="1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30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b/>
      <sz val="8"/>
      <color indexed="4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6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62"/>
      <name val="Times New Roman"/>
      <family val="1"/>
    </font>
    <font>
      <sz val="8"/>
      <color indexed="53"/>
      <name val="Times New Roman"/>
      <family val="1"/>
    </font>
    <font>
      <sz val="8"/>
      <color indexed="1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62"/>
      <name val="Times New Roman"/>
      <family val="1"/>
    </font>
    <font>
      <b/>
      <sz val="8"/>
      <color indexed="12"/>
      <name val="Times New Roman"/>
      <family val="1"/>
    </font>
    <font>
      <sz val="10"/>
      <color indexed="30"/>
      <name val="Times New Roman"/>
      <family val="1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C00000"/>
      <name val="Times New Roman"/>
      <family val="1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199">
    <xf numFmtId="0" fontId="0" fillId="0" borderId="0" xfId="0" applyAlignment="1">
      <alignment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24" fillId="0" borderId="0" xfId="42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24" fillId="24" borderId="10" xfId="65" applyNumberFormat="1" applyFont="1" applyFill="1" applyBorder="1" applyAlignment="1" applyProtection="1">
      <alignment horizontal="center" vertical="center"/>
      <protection locked="0"/>
    </xf>
    <xf numFmtId="49" fontId="30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24" borderId="10" xfId="65" applyNumberFormat="1" applyFont="1" applyFill="1" applyBorder="1" applyAlignment="1" applyProtection="1">
      <alignment vertical="center"/>
      <protection locked="0"/>
    </xf>
    <xf numFmtId="3" fontId="26" fillId="24" borderId="10" xfId="65" applyNumberFormat="1" applyFont="1" applyFill="1" applyBorder="1" applyAlignment="1" applyProtection="1">
      <alignment vertical="center"/>
      <protection locked="0"/>
    </xf>
    <xf numFmtId="3" fontId="24" fillId="24" borderId="10" xfId="69" applyNumberFormat="1" applyFont="1" applyFill="1" applyBorder="1" applyAlignment="1" applyProtection="1">
      <alignment vertical="center"/>
      <protection locked="0"/>
    </xf>
    <xf numFmtId="3" fontId="26" fillId="24" borderId="10" xfId="69" applyNumberFormat="1" applyFont="1" applyFill="1" applyBorder="1" applyAlignment="1" applyProtection="1">
      <alignment vertical="center"/>
      <protection locked="0"/>
    </xf>
    <xf numFmtId="3" fontId="35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3" fontId="30" fillId="0" borderId="10" xfId="65" applyNumberFormat="1" applyFont="1" applyFill="1" applyBorder="1" applyAlignment="1" applyProtection="1">
      <alignment vertical="center"/>
      <protection hidden="1"/>
    </xf>
    <xf numFmtId="3" fontId="35" fillId="0" borderId="10" xfId="65" applyNumberFormat="1" applyFont="1" applyFill="1" applyBorder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49" fontId="36" fillId="24" borderId="10" xfId="65" applyNumberFormat="1" applyFont="1" applyFill="1" applyBorder="1" applyAlignment="1" applyProtection="1">
      <alignment horizontal="center" vertical="center"/>
      <protection locked="0"/>
    </xf>
    <xf numFmtId="3" fontId="37" fillId="24" borderId="10" xfId="65" applyNumberFormat="1" applyFont="1" applyFill="1" applyBorder="1" applyAlignment="1" applyProtection="1">
      <alignment vertical="center"/>
      <protection locked="0"/>
    </xf>
    <xf numFmtId="3" fontId="36" fillId="24" borderId="10" xfId="65" applyNumberFormat="1" applyFont="1" applyFill="1" applyBorder="1" applyAlignment="1" applyProtection="1">
      <alignment vertical="center"/>
      <protection locked="0"/>
    </xf>
    <xf numFmtId="3" fontId="36" fillId="0" borderId="10" xfId="0" applyNumberFormat="1" applyFont="1" applyFill="1" applyBorder="1" applyAlignment="1" applyProtection="1">
      <alignment/>
      <protection locked="0"/>
    </xf>
    <xf numFmtId="3" fontId="32" fillId="24" borderId="10" xfId="65" applyNumberFormat="1" applyFont="1" applyFill="1" applyBorder="1" applyAlignment="1" applyProtection="1">
      <alignment vertical="center"/>
      <protection locked="0"/>
    </xf>
    <xf numFmtId="3" fontId="26" fillId="25" borderId="10" xfId="65" applyNumberFormat="1" applyFont="1" applyFill="1" applyBorder="1" applyAlignment="1" applyProtection="1">
      <alignment horizontal="center" vertical="center"/>
      <protection locked="0"/>
    </xf>
    <xf numFmtId="3" fontId="26" fillId="25" borderId="10" xfId="65" applyNumberFormat="1" applyFont="1" applyFill="1" applyBorder="1" applyAlignment="1" applyProtection="1">
      <alignment vertical="center"/>
      <protection hidden="1"/>
    </xf>
    <xf numFmtId="3" fontId="31" fillId="25" borderId="10" xfId="65" applyNumberFormat="1" applyFont="1" applyFill="1" applyBorder="1" applyAlignment="1" applyProtection="1">
      <alignment vertical="center"/>
      <protection hidden="1"/>
    </xf>
    <xf numFmtId="3" fontId="37" fillId="25" borderId="10" xfId="65" applyNumberFormat="1" applyFont="1" applyFill="1" applyBorder="1" applyAlignment="1" applyProtection="1">
      <alignment vertical="center"/>
      <protection hidden="1"/>
    </xf>
    <xf numFmtId="4" fontId="26" fillId="25" borderId="10" xfId="65" applyNumberFormat="1" applyFont="1" applyFill="1" applyBorder="1" applyAlignment="1" applyProtection="1">
      <alignment horizontal="right" vertical="center"/>
      <protection hidden="1"/>
    </xf>
    <xf numFmtId="3" fontId="26" fillId="25" borderId="11" xfId="0" applyNumberFormat="1" applyFont="1" applyFill="1" applyBorder="1" applyAlignment="1" applyProtection="1">
      <alignment vertical="center" wrapText="1"/>
      <protection locked="0"/>
    </xf>
    <xf numFmtId="3" fontId="32" fillId="25" borderId="10" xfId="65" applyNumberFormat="1" applyFont="1" applyFill="1" applyBorder="1" applyAlignment="1" applyProtection="1">
      <alignment/>
      <protection hidden="1"/>
    </xf>
    <xf numFmtId="4" fontId="26" fillId="25" borderId="10" xfId="65" applyNumberFormat="1" applyFont="1" applyFill="1" applyBorder="1" applyAlignment="1" applyProtection="1">
      <alignment horizontal="right"/>
      <protection hidden="1"/>
    </xf>
    <xf numFmtId="3" fontId="24" fillId="25" borderId="10" xfId="65" applyNumberFormat="1" applyFont="1" applyFill="1" applyBorder="1" applyAlignment="1" applyProtection="1">
      <alignment vertical="center"/>
      <protection hidden="1"/>
    </xf>
    <xf numFmtId="3" fontId="34" fillId="25" borderId="10" xfId="65" applyNumberFormat="1" applyFont="1" applyFill="1" applyBorder="1" applyAlignment="1" applyProtection="1">
      <alignment vertical="center"/>
      <protection hidden="1"/>
    </xf>
    <xf numFmtId="4" fontId="24" fillId="26" borderId="10" xfId="65" applyNumberFormat="1" applyFont="1" applyFill="1" applyBorder="1" applyAlignment="1" applyProtection="1">
      <alignment horizontal="right"/>
      <protection hidden="1"/>
    </xf>
    <xf numFmtId="3" fontId="26" fillId="25" borderId="10" xfId="0" applyNumberFormat="1" applyFont="1" applyFill="1" applyBorder="1" applyAlignment="1" applyProtection="1">
      <alignment vertical="center" wrapText="1"/>
      <protection locked="0"/>
    </xf>
    <xf numFmtId="3" fontId="32" fillId="25" borderId="10" xfId="65" applyNumberFormat="1" applyFont="1" applyFill="1" applyBorder="1" applyAlignment="1" applyProtection="1">
      <alignment vertical="center"/>
      <protection hidden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25" borderId="10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3" fontId="67" fillId="25" borderId="10" xfId="0" applyNumberFormat="1" applyFont="1" applyFill="1" applyBorder="1" applyAlignment="1">
      <alignment/>
    </xf>
    <xf numFmtId="3" fontId="68" fillId="25" borderId="10" xfId="65" applyNumberFormat="1" applyFont="1" applyFill="1" applyBorder="1" applyAlignment="1" applyProtection="1">
      <alignment vertical="center"/>
      <protection hidden="1"/>
    </xf>
    <xf numFmtId="3" fontId="69" fillId="25" borderId="10" xfId="65" applyNumberFormat="1" applyFont="1" applyFill="1" applyBorder="1" applyAlignment="1" applyProtection="1">
      <alignment vertical="center"/>
      <protection hidden="1"/>
    </xf>
    <xf numFmtId="0" fontId="70" fillId="25" borderId="10" xfId="0" applyFont="1" applyFill="1" applyBorder="1" applyAlignment="1">
      <alignment/>
    </xf>
    <xf numFmtId="3" fontId="24" fillId="0" borderId="0" xfId="0" applyNumberFormat="1" applyFont="1" applyAlignment="1" applyProtection="1">
      <alignment/>
      <protection locked="0"/>
    </xf>
    <xf numFmtId="4" fontId="26" fillId="26" borderId="10" xfId="65" applyNumberFormat="1" applyFont="1" applyFill="1" applyBorder="1" applyAlignment="1" applyProtection="1">
      <alignment horizontal="right"/>
      <protection hidden="1"/>
    </xf>
    <xf numFmtId="0" fontId="67" fillId="0" borderId="10" xfId="0" applyFont="1" applyBorder="1" applyAlignment="1">
      <alignment/>
    </xf>
    <xf numFmtId="49" fontId="2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3" fillId="25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27" fillId="25" borderId="0" xfId="0" applyFont="1" applyFill="1" applyAlignment="1" applyProtection="1">
      <alignment horizontal="center" vertical="center"/>
      <protection locked="0"/>
    </xf>
    <xf numFmtId="0" fontId="28" fillId="25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Alignment="1" applyProtection="1">
      <alignment horizontal="center"/>
      <protection hidden="1"/>
    </xf>
    <xf numFmtId="0" fontId="24" fillId="0" borderId="0" xfId="0" applyFont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2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71" fillId="0" borderId="12" xfId="65" applyNumberFormat="1" applyFont="1" applyBorder="1" applyAlignment="1" applyProtection="1">
      <alignment horizontal="center" vertical="center" wrapText="1"/>
      <protection locked="0"/>
    </xf>
    <xf numFmtId="0" fontId="71" fillId="0" borderId="15" xfId="65" applyNumberFormat="1" applyFont="1" applyBorder="1" applyAlignment="1" applyProtection="1">
      <alignment horizontal="center" vertical="center" wrapText="1"/>
      <protection locked="0"/>
    </xf>
    <xf numFmtId="0" fontId="71" fillId="0" borderId="11" xfId="65" applyNumberFormat="1" applyFont="1" applyBorder="1" applyAlignment="1" applyProtection="1">
      <alignment horizontal="center" vertical="center" wrapText="1"/>
      <protection locked="0"/>
    </xf>
    <xf numFmtId="0" fontId="26" fillId="0" borderId="12" xfId="65" applyNumberFormat="1" applyFont="1" applyBorder="1" applyAlignment="1" applyProtection="1">
      <alignment horizontal="center" vertical="center" wrapText="1"/>
      <protection locked="0"/>
    </xf>
    <xf numFmtId="0" fontId="26" fillId="0" borderId="15" xfId="65" applyNumberFormat="1" applyFont="1" applyBorder="1" applyAlignment="1" applyProtection="1">
      <alignment horizontal="center" vertical="center" wrapText="1"/>
      <protection locked="0"/>
    </xf>
    <xf numFmtId="0" fontId="26" fillId="0" borderId="11" xfId="65" applyNumberFormat="1" applyFont="1" applyBorder="1" applyAlignment="1" applyProtection="1">
      <alignment horizontal="center" vertical="center" wrapText="1"/>
      <protection locked="0"/>
    </xf>
    <xf numFmtId="49" fontId="26" fillId="24" borderId="13" xfId="65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65" applyNumberFormat="1" applyFont="1" applyBorder="1" applyAlignment="1" applyProtection="1">
      <alignment horizontal="center" vertical="center" wrapText="1"/>
      <protection locked="0"/>
    </xf>
    <xf numFmtId="0" fontId="26" fillId="0" borderId="17" xfId="65" applyNumberFormat="1" applyFont="1" applyBorder="1" applyAlignment="1" applyProtection="1">
      <alignment horizontal="center" vertical="center" wrapText="1"/>
      <protection locked="0"/>
    </xf>
    <xf numFmtId="0" fontId="26" fillId="0" borderId="20" xfId="65" applyNumberFormat="1" applyFont="1" applyBorder="1" applyAlignment="1" applyProtection="1">
      <alignment horizontal="center" vertical="center" wrapText="1"/>
      <protection locked="0"/>
    </xf>
    <xf numFmtId="0" fontId="26" fillId="0" borderId="21" xfId="65" applyNumberFormat="1" applyFont="1" applyBorder="1" applyAlignment="1" applyProtection="1">
      <alignment horizontal="center" vertical="center" wrapText="1"/>
      <protection locked="0"/>
    </xf>
    <xf numFmtId="0" fontId="26" fillId="0" borderId="18" xfId="65" applyNumberFormat="1" applyFont="1" applyBorder="1" applyAlignment="1" applyProtection="1">
      <alignment horizontal="center" vertical="center" wrapText="1"/>
      <protection locked="0"/>
    </xf>
    <xf numFmtId="0" fontId="26" fillId="0" borderId="19" xfId="65" applyNumberFormat="1" applyFont="1" applyBorder="1" applyAlignment="1" applyProtection="1">
      <alignment horizontal="center" vertical="center" wrapText="1"/>
      <protection locked="0"/>
    </xf>
    <xf numFmtId="49" fontId="26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Border="1" applyAlignment="1" applyProtection="1">
      <alignment horizontal="center" vertical="center" wrapText="1"/>
      <protection locked="0"/>
    </xf>
    <xf numFmtId="49" fontId="38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38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38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49" fontId="30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47" fillId="25" borderId="0" xfId="0" applyFont="1" applyFill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wrapText="1"/>
      <protection locked="0"/>
    </xf>
    <xf numFmtId="0" fontId="49" fillId="0" borderId="0" xfId="0" applyFont="1" applyAlignment="1" applyProtection="1">
      <alignment/>
      <protection locked="0"/>
    </xf>
    <xf numFmtId="3" fontId="72" fillId="0" borderId="0" xfId="66" applyNumberFormat="1" applyFont="1" applyFill="1" applyProtection="1">
      <alignment/>
      <protection locked="0"/>
    </xf>
    <xf numFmtId="0" fontId="49" fillId="0" borderId="0" xfId="66" applyFont="1" applyFill="1" applyProtection="1">
      <alignment/>
      <protection locked="0"/>
    </xf>
    <xf numFmtId="0" fontId="49" fillId="0" borderId="0" xfId="0" applyFont="1" applyFill="1" applyAlignment="1" applyProtection="1">
      <alignment wrapText="1"/>
      <protection locked="0"/>
    </xf>
    <xf numFmtId="0" fontId="51" fillId="25" borderId="0" xfId="0" applyFont="1" applyFill="1" applyAlignment="1" applyProtection="1">
      <alignment horizontal="center" vertical="center"/>
      <protection locked="0"/>
    </xf>
    <xf numFmtId="0" fontId="49" fillId="25" borderId="0" xfId="0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3" fillId="2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center"/>
      <protection locked="0"/>
    </xf>
    <xf numFmtId="3" fontId="73" fillId="0" borderId="0" xfId="66" applyNumberFormat="1" applyFont="1" applyFill="1" applyAlignment="1" applyProtection="1">
      <alignment horizontal="center" wrapText="1"/>
      <protection locked="0"/>
    </xf>
    <xf numFmtId="0" fontId="48" fillId="0" borderId="0" xfId="66" applyFont="1" applyFill="1" applyAlignment="1" applyProtection="1">
      <alignment horizontal="center" wrapText="1"/>
      <protection locked="0"/>
    </xf>
    <xf numFmtId="0" fontId="48" fillId="0" borderId="16" xfId="65" applyNumberFormat="1" applyFont="1" applyBorder="1" applyAlignment="1" applyProtection="1">
      <alignment horizontal="center" vertical="center" wrapText="1"/>
      <protection locked="0"/>
    </xf>
    <xf numFmtId="0" fontId="48" fillId="0" borderId="17" xfId="65" applyNumberFormat="1" applyFont="1" applyBorder="1" applyAlignment="1" applyProtection="1">
      <alignment horizontal="center" vertical="center" wrapText="1"/>
      <protection locked="0"/>
    </xf>
    <xf numFmtId="49" fontId="48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55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2" xfId="65" applyNumberFormat="1" applyFont="1" applyFill="1" applyBorder="1" applyAlignment="1" applyProtection="1">
      <alignment horizontal="center" vertical="center" wrapText="1"/>
      <protection locked="0"/>
    </xf>
    <xf numFmtId="3" fontId="72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66" applyFont="1" applyFill="1" applyAlignment="1" applyProtection="1">
      <alignment horizontal="center"/>
      <protection locked="0"/>
    </xf>
    <xf numFmtId="0" fontId="48" fillId="0" borderId="20" xfId="65" applyNumberFormat="1" applyFont="1" applyBorder="1" applyAlignment="1" applyProtection="1">
      <alignment horizontal="center" vertical="center" wrapText="1"/>
      <protection locked="0"/>
    </xf>
    <xf numFmtId="0" fontId="48" fillId="0" borderId="21" xfId="65" applyNumberFormat="1" applyFont="1" applyBorder="1" applyAlignment="1" applyProtection="1">
      <alignment horizontal="center" vertical="center" wrapText="1"/>
      <protection locked="0"/>
    </xf>
    <xf numFmtId="49" fontId="49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55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22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66" applyFont="1" applyFill="1" applyProtection="1">
      <alignment/>
      <protection locked="0"/>
    </xf>
    <xf numFmtId="49" fontId="49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53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18" xfId="65" applyNumberFormat="1" applyFont="1" applyBorder="1" applyAlignment="1" applyProtection="1">
      <alignment horizontal="center" vertical="center" wrapText="1"/>
      <protection locked="0"/>
    </xf>
    <xf numFmtId="0" fontId="48" fillId="0" borderId="19" xfId="65" applyNumberFormat="1" applyFont="1" applyBorder="1" applyAlignment="1" applyProtection="1">
      <alignment horizontal="center" vertical="center" wrapText="1"/>
      <protection locked="0"/>
    </xf>
    <xf numFmtId="49" fontId="49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53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55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49" fillId="0" borderId="11" xfId="65" applyNumberFormat="1" applyFont="1" applyBorder="1" applyAlignment="1" applyProtection="1">
      <alignment horizontal="center" vertical="center" wrapText="1"/>
      <protection locked="0"/>
    </xf>
    <xf numFmtId="0" fontId="48" fillId="24" borderId="13" xfId="65" applyFont="1" applyFill="1" applyBorder="1" applyAlignment="1" applyProtection="1">
      <alignment horizontal="center" vertical="center" wrapText="1"/>
      <protection locked="0"/>
    </xf>
    <xf numFmtId="0" fontId="48" fillId="24" borderId="14" xfId="65" applyFont="1" applyFill="1" applyBorder="1" applyAlignment="1" applyProtection="1">
      <alignment horizontal="center" vertical="center" wrapText="1"/>
      <protection locked="0"/>
    </xf>
    <xf numFmtId="0" fontId="49" fillId="24" borderId="10" xfId="65" applyFont="1" applyFill="1" applyBorder="1" applyAlignment="1" applyProtection="1">
      <alignment horizontal="center" vertical="center"/>
      <protection locked="0"/>
    </xf>
    <xf numFmtId="0" fontId="53" fillId="24" borderId="11" xfId="65" applyFont="1" applyFill="1" applyBorder="1" applyAlignment="1" applyProtection="1">
      <alignment horizontal="center" vertical="center"/>
      <protection locked="0"/>
    </xf>
    <xf numFmtId="3" fontId="72" fillId="0" borderId="10" xfId="66" applyNumberFormat="1" applyFont="1" applyFill="1" applyBorder="1" applyProtection="1">
      <alignment/>
      <protection locked="0"/>
    </xf>
    <xf numFmtId="0" fontId="48" fillId="25" borderId="10" xfId="65" applyFont="1" applyFill="1" applyBorder="1" applyAlignment="1" applyProtection="1">
      <alignment horizontal="center" vertical="center"/>
      <protection locked="0"/>
    </xf>
    <xf numFmtId="3" fontId="48" fillId="25" borderId="10" xfId="0" applyNumberFormat="1" applyFont="1" applyFill="1" applyBorder="1" applyAlignment="1" applyProtection="1">
      <alignment vertical="center" wrapText="1"/>
      <protection locked="0"/>
    </xf>
    <xf numFmtId="3" fontId="48" fillId="25" borderId="10" xfId="65" applyNumberFormat="1" applyFont="1" applyFill="1" applyBorder="1" applyAlignment="1" applyProtection="1">
      <alignment horizontal="right" vertical="center"/>
      <protection hidden="1"/>
    </xf>
    <xf numFmtId="3" fontId="52" fillId="25" borderId="10" xfId="65" applyNumberFormat="1" applyFont="1" applyFill="1" applyBorder="1" applyAlignment="1" applyProtection="1">
      <alignment horizontal="right" vertical="center"/>
      <protection hidden="1"/>
    </xf>
    <xf numFmtId="3" fontId="55" fillId="25" borderId="10" xfId="65" applyNumberFormat="1" applyFont="1" applyFill="1" applyBorder="1" applyAlignment="1" applyProtection="1">
      <alignment horizontal="right" vertical="center"/>
      <protection hidden="1"/>
    </xf>
    <xf numFmtId="3" fontId="56" fillId="25" borderId="10" xfId="65" applyNumberFormat="1" applyFont="1" applyFill="1" applyBorder="1" applyAlignment="1" applyProtection="1">
      <alignment horizontal="right" vertical="center"/>
      <protection hidden="1"/>
    </xf>
    <xf numFmtId="4" fontId="48" fillId="25" borderId="10" xfId="65" applyNumberFormat="1" applyFont="1" applyFill="1" applyBorder="1" applyAlignment="1" applyProtection="1">
      <alignment horizontal="right" vertical="center"/>
      <protection hidden="1"/>
    </xf>
    <xf numFmtId="3" fontId="73" fillId="25" borderId="10" xfId="65" applyNumberFormat="1" applyFont="1" applyFill="1" applyBorder="1" applyAlignment="1" applyProtection="1">
      <alignment horizontal="right" vertical="center"/>
      <protection hidden="1"/>
    </xf>
    <xf numFmtId="0" fontId="48" fillId="25" borderId="11" xfId="0" applyFont="1" applyFill="1" applyBorder="1" applyAlignment="1" applyProtection="1">
      <alignment vertical="center" wrapText="1"/>
      <protection locked="0"/>
    </xf>
    <xf numFmtId="0" fontId="49" fillId="0" borderId="11" xfId="0" applyFont="1" applyFill="1" applyBorder="1" applyAlignment="1" applyProtection="1">
      <alignment vertical="center" wrapText="1"/>
      <protection locked="0"/>
    </xf>
    <xf numFmtId="3" fontId="53" fillId="24" borderId="10" xfId="65" applyNumberFormat="1" applyFont="1" applyFill="1" applyBorder="1" applyAlignment="1" applyProtection="1">
      <alignment horizontal="right" vertical="center"/>
      <protection locked="0"/>
    </xf>
    <xf numFmtId="3" fontId="49" fillId="24" borderId="10" xfId="65" applyNumberFormat="1" applyFont="1" applyFill="1" applyBorder="1" applyAlignment="1" applyProtection="1">
      <alignment horizontal="right" vertical="center"/>
      <protection locked="0"/>
    </xf>
    <xf numFmtId="3" fontId="57" fillId="24" borderId="10" xfId="65" applyNumberFormat="1" applyFont="1" applyFill="1" applyBorder="1" applyAlignment="1" applyProtection="1">
      <alignment horizontal="right" vertical="center"/>
      <protection locked="0"/>
    </xf>
    <xf numFmtId="3" fontId="49" fillId="25" borderId="10" xfId="65" applyNumberFormat="1" applyFont="1" applyFill="1" applyBorder="1" applyAlignment="1" applyProtection="1">
      <alignment horizontal="right" vertical="center"/>
      <protection hidden="1"/>
    </xf>
    <xf numFmtId="3" fontId="53" fillId="0" borderId="10" xfId="65" applyNumberFormat="1" applyFont="1" applyFill="1" applyBorder="1" applyAlignment="1" applyProtection="1">
      <alignment horizontal="right" vertical="center"/>
      <protection hidden="1"/>
    </xf>
    <xf numFmtId="3" fontId="58" fillId="0" borderId="10" xfId="65" applyNumberFormat="1" applyFont="1" applyFill="1" applyBorder="1" applyAlignment="1" applyProtection="1">
      <alignment horizontal="right"/>
      <protection hidden="1"/>
    </xf>
    <xf numFmtId="4" fontId="49" fillId="0" borderId="10" xfId="65" applyNumberFormat="1" applyFont="1" applyFill="1" applyBorder="1" applyAlignment="1" applyProtection="1">
      <alignment horizontal="right"/>
      <protection hidden="1"/>
    </xf>
    <xf numFmtId="4" fontId="48" fillId="0" borderId="10" xfId="65" applyNumberFormat="1" applyFont="1" applyFill="1" applyBorder="1" applyAlignment="1" applyProtection="1">
      <alignment horizontal="right"/>
      <protection hidden="1"/>
    </xf>
    <xf numFmtId="3" fontId="73" fillId="0" borderId="10" xfId="66" applyNumberFormat="1" applyFont="1" applyFill="1" applyBorder="1" applyProtection="1">
      <alignment/>
      <protection locked="0"/>
    </xf>
    <xf numFmtId="3" fontId="74" fillId="25" borderId="10" xfId="65" applyNumberFormat="1" applyFont="1" applyFill="1" applyBorder="1" applyAlignment="1" applyProtection="1">
      <alignment horizontal="right" vertical="center"/>
      <protection hidden="1"/>
    </xf>
    <xf numFmtId="3" fontId="49" fillId="0" borderId="0" xfId="0" applyNumberFormat="1" applyFont="1" applyAlignment="1" applyProtection="1">
      <alignment/>
      <protection locked="0"/>
    </xf>
    <xf numFmtId="0" fontId="49" fillId="0" borderId="23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53" fillId="0" borderId="0" xfId="66" applyFont="1" applyFill="1" applyProtection="1">
      <alignment/>
      <protection locked="0"/>
    </xf>
    <xf numFmtId="3" fontId="48" fillId="0" borderId="0" xfId="66" applyNumberFormat="1" applyFont="1" applyFill="1" applyProtection="1" quotePrefix="1">
      <alignment/>
      <protection locked="0"/>
    </xf>
    <xf numFmtId="0" fontId="74" fillId="0" borderId="0" xfId="66" applyFont="1" applyFill="1" applyProtection="1">
      <alignment/>
      <protection locked="0"/>
    </xf>
    <xf numFmtId="0" fontId="48" fillId="0" borderId="0" xfId="66" applyFont="1" applyFill="1" applyAlignment="1" applyProtection="1">
      <alignment horizontal="center"/>
      <protection locked="0"/>
    </xf>
    <xf numFmtId="0" fontId="48" fillId="0" borderId="0" xfId="66" applyFont="1" applyFill="1" applyAlignment="1" applyProtection="1">
      <alignment horizontal="center"/>
      <protection locked="0"/>
    </xf>
    <xf numFmtId="0" fontId="48" fillId="0" borderId="0" xfId="66" applyFont="1" applyFill="1" applyProtection="1" quotePrefix="1">
      <alignment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48" fillId="0" borderId="0" xfId="0" applyFont="1" applyAlignment="1" applyProtection="1" quotePrefix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62" fillId="0" borderId="0" xfId="66" applyFont="1" applyFill="1" applyProtection="1">
      <alignment/>
      <protection locked="0"/>
    </xf>
    <xf numFmtId="0" fontId="52" fillId="0" borderId="0" xfId="66" applyFont="1" applyFill="1" applyProtection="1">
      <alignment/>
      <protection locked="0"/>
    </xf>
    <xf numFmtId="3" fontId="73" fillId="0" borderId="0" xfId="66" applyNumberFormat="1" applyFont="1" applyFill="1" applyProtection="1">
      <alignment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76200</xdr:rowOff>
    </xdr:from>
    <xdr:to>
      <xdr:col>6</xdr:col>
      <xdr:colOff>219075</xdr:colOff>
      <xdr:row>7</xdr:row>
      <xdr:rowOff>9525</xdr:rowOff>
    </xdr:to>
    <xdr:sp>
      <xdr:nvSpPr>
        <xdr:cNvPr id="1" name="Straight Arrow Connector 1"/>
        <xdr:cNvSpPr>
          <a:spLocks/>
        </xdr:cNvSpPr>
      </xdr:nvSpPr>
      <xdr:spPr>
        <a:xfrm>
          <a:off x="3800475" y="1209675"/>
          <a:ext cx="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7</xdr:col>
      <xdr:colOff>361950</xdr:colOff>
      <xdr:row>5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514600" y="762000"/>
          <a:ext cx="17526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4 việc, gồm: Năm trước chuyển sang 02 việc; thụ lý mới 02 việc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247650</xdr:rowOff>
    </xdr:from>
    <xdr:to>
      <xdr:col>7</xdr:col>
      <xdr:colOff>542925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05100" y="619125"/>
          <a:ext cx="21717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6.894.979, gồm: Năm trước chuyển sang 4.371.589; thụ lý mới 2.523.390</a:t>
          </a:r>
        </a:p>
      </xdr:txBody>
    </xdr:sp>
    <xdr:clientData/>
  </xdr:twoCellAnchor>
  <xdr:twoCellAnchor>
    <xdr:from>
      <xdr:col>6</xdr:col>
      <xdr:colOff>247650</xdr:colOff>
      <xdr:row>4</xdr:row>
      <xdr:rowOff>76200</xdr:rowOff>
    </xdr:from>
    <xdr:to>
      <xdr:col>6</xdr:col>
      <xdr:colOff>247650</xdr:colOff>
      <xdr:row>7</xdr:row>
      <xdr:rowOff>200025</xdr:rowOff>
    </xdr:to>
    <xdr:sp>
      <xdr:nvSpPr>
        <xdr:cNvPr id="3" name="Straight Arrow Connector 3"/>
        <xdr:cNvSpPr>
          <a:spLocks/>
        </xdr:cNvSpPr>
      </xdr:nvSpPr>
      <xdr:spPr>
        <a:xfrm>
          <a:off x="4038600" y="1171575"/>
          <a:ext cx="0" cy="647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96"/>
  <sheetViews>
    <sheetView showZeros="0" zoomScale="90" zoomScaleNormal="90" zoomScalePageLayoutView="0" workbookViewId="0" topLeftCell="A1">
      <selection activeCell="W15" sqref="W15"/>
    </sheetView>
  </sheetViews>
  <sheetFormatPr defaultColWidth="8.88671875" defaultRowHeight="15"/>
  <cols>
    <col min="1" max="1" width="3.10546875" style="2" customWidth="1"/>
    <col min="2" max="2" width="17.10546875" style="2" customWidth="1"/>
    <col min="3" max="4" width="5.99609375" style="2" customWidth="1"/>
    <col min="5" max="5" width="5.21484375" style="2" customWidth="1"/>
    <col min="6" max="6" width="4.3359375" style="2" customWidth="1"/>
    <col min="7" max="7" width="3.77734375" style="24" customWidth="1"/>
    <col min="8" max="8" width="5.21484375" style="2" customWidth="1"/>
    <col min="9" max="11" width="5.99609375" style="2" customWidth="1"/>
    <col min="12" max="12" width="4.4453125" style="8" customWidth="1"/>
    <col min="13" max="13" width="4.6640625" style="2" customWidth="1"/>
    <col min="14" max="14" width="5.21484375" style="2" customWidth="1"/>
    <col min="15" max="15" width="4.6640625" style="2" customWidth="1"/>
    <col min="16" max="16" width="3.88671875" style="2" customWidth="1"/>
    <col min="17" max="17" width="4.77734375" style="2" customWidth="1"/>
    <col min="18" max="18" width="5.3359375" style="2" customWidth="1"/>
    <col min="19" max="19" width="5.4453125" style="2" customWidth="1"/>
    <col min="20" max="20" width="4.88671875" style="43" hidden="1" customWidth="1"/>
    <col min="21" max="21" width="3.99609375" style="2" hidden="1" customWidth="1"/>
    <col min="22" max="16384" width="8.88671875" style="2" customWidth="1"/>
  </cols>
  <sheetData>
    <row r="1" spans="1:19" ht="26.25" customHeight="1">
      <c r="A1" s="56" t="s">
        <v>0</v>
      </c>
      <c r="B1" s="56"/>
      <c r="C1" s="56"/>
      <c r="D1" s="57" t="s">
        <v>84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 t="s">
        <v>79</v>
      </c>
      <c r="Q1" s="60"/>
      <c r="R1" s="60"/>
      <c r="S1" s="60"/>
    </row>
    <row r="2" spans="1:19" ht="33.75" customHeight="1">
      <c r="A2" s="61" t="s">
        <v>6</v>
      </c>
      <c r="B2" s="61"/>
      <c r="C2" s="61"/>
      <c r="D2" s="62" t="s">
        <v>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9" t="s">
        <v>80</v>
      </c>
      <c r="Q2" s="66"/>
      <c r="R2" s="66"/>
      <c r="S2" s="66"/>
    </row>
    <row r="3" spans="1:17" ht="16.5" customHeight="1">
      <c r="A3" s="3" t="s">
        <v>2</v>
      </c>
      <c r="B3" s="3"/>
      <c r="C3" s="3"/>
      <c r="D3" s="65" t="s">
        <v>139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3"/>
      <c r="B4" s="3"/>
      <c r="C4" s="3"/>
      <c r="D4" s="3"/>
      <c r="E4" s="4"/>
      <c r="F4" s="4"/>
      <c r="G4" s="23"/>
      <c r="H4" s="4"/>
      <c r="I4" s="67" t="s">
        <v>140</v>
      </c>
      <c r="J4" s="67"/>
      <c r="K4" s="67"/>
      <c r="L4" s="67"/>
      <c r="M4" s="3"/>
      <c r="N4" s="3"/>
      <c r="O4" s="64"/>
      <c r="P4" s="64"/>
      <c r="Q4" s="64"/>
    </row>
    <row r="5" spans="1:19" ht="15" customHeight="1">
      <c r="A5" s="3"/>
      <c r="B5" s="3"/>
      <c r="C5" s="3"/>
      <c r="D5" s="3"/>
      <c r="E5" s="4"/>
      <c r="F5" s="4"/>
      <c r="G5" s="23"/>
      <c r="H5" s="4"/>
      <c r="I5" s="4"/>
      <c r="J5" s="4"/>
      <c r="K5" s="5"/>
      <c r="L5" s="6"/>
      <c r="M5" s="3"/>
      <c r="N5" s="3"/>
      <c r="O5" s="3"/>
      <c r="Q5" s="7"/>
      <c r="S5" s="7" t="s">
        <v>3</v>
      </c>
    </row>
    <row r="6" ht="12.75" customHeight="1"/>
    <row r="7" spans="1:20" ht="15.75" customHeight="1">
      <c r="A7" s="89" t="s">
        <v>7</v>
      </c>
      <c r="B7" s="90"/>
      <c r="C7" s="95" t="s">
        <v>8</v>
      </c>
      <c r="D7" s="96"/>
      <c r="E7" s="97"/>
      <c r="F7" s="73" t="s">
        <v>9</v>
      </c>
      <c r="G7" s="99" t="s">
        <v>10</v>
      </c>
      <c r="H7" s="95" t="s">
        <v>11</v>
      </c>
      <c r="I7" s="96"/>
      <c r="J7" s="96"/>
      <c r="K7" s="96"/>
      <c r="L7" s="96"/>
      <c r="M7" s="96"/>
      <c r="N7" s="96"/>
      <c r="O7" s="96"/>
      <c r="P7" s="96"/>
      <c r="Q7" s="96"/>
      <c r="R7" s="54" t="s">
        <v>12</v>
      </c>
      <c r="S7" s="84" t="s">
        <v>115</v>
      </c>
      <c r="T7" s="81" t="s">
        <v>119</v>
      </c>
    </row>
    <row r="8" spans="1:20" ht="15" customHeight="1">
      <c r="A8" s="91"/>
      <c r="B8" s="92"/>
      <c r="C8" s="54" t="s">
        <v>13</v>
      </c>
      <c r="D8" s="73" t="s">
        <v>14</v>
      </c>
      <c r="E8" s="74"/>
      <c r="F8" s="80"/>
      <c r="G8" s="100"/>
      <c r="H8" s="54" t="s">
        <v>4</v>
      </c>
      <c r="I8" s="69" t="s">
        <v>15</v>
      </c>
      <c r="J8" s="70"/>
      <c r="K8" s="70"/>
      <c r="L8" s="70"/>
      <c r="M8" s="70"/>
      <c r="N8" s="70"/>
      <c r="O8" s="70"/>
      <c r="P8" s="71"/>
      <c r="Q8" s="73" t="s">
        <v>16</v>
      </c>
      <c r="R8" s="72"/>
      <c r="S8" s="85"/>
      <c r="T8" s="82"/>
    </row>
    <row r="9" spans="1:20" ht="10.5" customHeight="1">
      <c r="A9" s="91"/>
      <c r="B9" s="92"/>
      <c r="C9" s="72"/>
      <c r="D9" s="75"/>
      <c r="E9" s="76"/>
      <c r="F9" s="80"/>
      <c r="G9" s="100"/>
      <c r="H9" s="72"/>
      <c r="I9" s="54" t="s">
        <v>4</v>
      </c>
      <c r="J9" s="69" t="s">
        <v>14</v>
      </c>
      <c r="K9" s="70"/>
      <c r="L9" s="70"/>
      <c r="M9" s="70"/>
      <c r="N9" s="70"/>
      <c r="O9" s="70"/>
      <c r="P9" s="71"/>
      <c r="Q9" s="80"/>
      <c r="R9" s="72"/>
      <c r="S9" s="85"/>
      <c r="T9" s="82"/>
    </row>
    <row r="10" spans="1:20" s="9" customFormat="1" ht="24.75" customHeight="1">
      <c r="A10" s="91"/>
      <c r="B10" s="92"/>
      <c r="C10" s="72"/>
      <c r="D10" s="78" t="s">
        <v>17</v>
      </c>
      <c r="E10" s="54" t="s">
        <v>18</v>
      </c>
      <c r="F10" s="80"/>
      <c r="G10" s="100"/>
      <c r="H10" s="72"/>
      <c r="I10" s="72"/>
      <c r="J10" s="77" t="s">
        <v>19</v>
      </c>
      <c r="K10" s="77" t="s">
        <v>20</v>
      </c>
      <c r="L10" s="103" t="s">
        <v>21</v>
      </c>
      <c r="M10" s="54" t="s">
        <v>22</v>
      </c>
      <c r="N10" s="54" t="s">
        <v>23</v>
      </c>
      <c r="O10" s="54" t="s">
        <v>24</v>
      </c>
      <c r="P10" s="54" t="s">
        <v>25</v>
      </c>
      <c r="Q10" s="80"/>
      <c r="R10" s="72"/>
      <c r="S10" s="85"/>
      <c r="T10" s="82"/>
    </row>
    <row r="11" spans="1:20" ht="31.5" customHeight="1">
      <c r="A11" s="93"/>
      <c r="B11" s="94"/>
      <c r="C11" s="55"/>
      <c r="D11" s="79"/>
      <c r="E11" s="55"/>
      <c r="F11" s="75"/>
      <c r="G11" s="101"/>
      <c r="H11" s="55"/>
      <c r="I11" s="55"/>
      <c r="J11" s="77"/>
      <c r="K11" s="77"/>
      <c r="L11" s="103"/>
      <c r="M11" s="98"/>
      <c r="N11" s="55"/>
      <c r="O11" s="55"/>
      <c r="P11" s="55"/>
      <c r="Q11" s="75"/>
      <c r="R11" s="55"/>
      <c r="S11" s="86"/>
      <c r="T11" s="83"/>
    </row>
    <row r="12" spans="1:20" ht="14.25" customHeight="1">
      <c r="A12" s="87" t="s">
        <v>26</v>
      </c>
      <c r="B12" s="88"/>
      <c r="C12" s="10">
        <v>1</v>
      </c>
      <c r="D12" s="10">
        <v>2</v>
      </c>
      <c r="E12" s="10">
        <v>3</v>
      </c>
      <c r="F12" s="10">
        <v>4</v>
      </c>
      <c r="G12" s="25">
        <v>5</v>
      </c>
      <c r="H12" s="10">
        <v>6</v>
      </c>
      <c r="I12" s="10">
        <v>7</v>
      </c>
      <c r="J12" s="10">
        <v>8</v>
      </c>
      <c r="K12" s="10">
        <v>9</v>
      </c>
      <c r="L12" s="11">
        <v>10</v>
      </c>
      <c r="M12" s="10">
        <v>11</v>
      </c>
      <c r="N12" s="10">
        <v>12</v>
      </c>
      <c r="O12" s="10">
        <v>13</v>
      </c>
      <c r="P12" s="10">
        <v>14</v>
      </c>
      <c r="Q12" s="10">
        <v>15</v>
      </c>
      <c r="R12" s="10">
        <v>16</v>
      </c>
      <c r="S12" s="10">
        <v>17</v>
      </c>
      <c r="T12" s="44"/>
    </row>
    <row r="13" spans="1:20" ht="21.75" customHeight="1">
      <c r="A13" s="30"/>
      <c r="B13" s="41" t="s">
        <v>31</v>
      </c>
      <c r="C13" s="31">
        <f>C14+C30+C37+C46+C56+C64+C71+C77+C82+C85</f>
        <v>20996</v>
      </c>
      <c r="D13" s="32">
        <f>D14+D30+D37+D46+D56+D64+D71+D77+D82+D85</f>
        <v>9767</v>
      </c>
      <c r="E13" s="31">
        <f>E14+E30+E37+E46+E56+E64+E71+E77+E82+E85</f>
        <v>11229</v>
      </c>
      <c r="F13" s="31">
        <f>F14+F30+F37+F46+F56+F64+F71+F77+F82+F85</f>
        <v>289</v>
      </c>
      <c r="G13" s="33">
        <f>G14+G30+G37+G46+G56+G64+G71+G77+G82+G85</f>
        <v>4</v>
      </c>
      <c r="H13" s="31">
        <f>C13-F13</f>
        <v>20707</v>
      </c>
      <c r="I13" s="31">
        <f aca="true" t="shared" si="0" ref="I13:R13">I14+I30+I37+I46+I56+I64+I71+I77+I82+I85</f>
        <v>17059</v>
      </c>
      <c r="J13" s="31">
        <f t="shared" si="0"/>
        <v>8982</v>
      </c>
      <c r="K13" s="31">
        <f t="shared" si="0"/>
        <v>172</v>
      </c>
      <c r="L13" s="42">
        <f t="shared" si="0"/>
        <v>7595</v>
      </c>
      <c r="M13" s="31">
        <f t="shared" si="0"/>
        <v>259</v>
      </c>
      <c r="N13" s="31">
        <f t="shared" si="0"/>
        <v>8</v>
      </c>
      <c r="O13" s="31">
        <f t="shared" si="0"/>
        <v>0</v>
      </c>
      <c r="P13" s="31">
        <f t="shared" si="0"/>
        <v>43</v>
      </c>
      <c r="Q13" s="31">
        <f t="shared" si="0"/>
        <v>3648</v>
      </c>
      <c r="R13" s="31">
        <f t="shared" si="0"/>
        <v>11553</v>
      </c>
      <c r="S13" s="34">
        <f>IF(ISERROR((J13+K13)/I13*100)=TRUE,0,(J13+K13)/I13*100)</f>
        <v>53.66082419837036</v>
      </c>
      <c r="T13" s="47">
        <f>T14+T30+T37+T46+T56+T64+T71+T77+T82+T85</f>
        <v>1692</v>
      </c>
    </row>
    <row r="14" spans="1:20" ht="21.75" customHeight="1">
      <c r="A14" s="30" t="s">
        <v>5</v>
      </c>
      <c r="B14" s="35" t="s">
        <v>128</v>
      </c>
      <c r="C14" s="31">
        <f aca="true" t="shared" si="1" ref="C14:K14">SUM(C15:C29)</f>
        <v>641</v>
      </c>
      <c r="D14" s="31">
        <f t="shared" si="1"/>
        <v>372</v>
      </c>
      <c r="E14" s="31">
        <f t="shared" si="1"/>
        <v>269</v>
      </c>
      <c r="F14" s="31">
        <f t="shared" si="1"/>
        <v>8</v>
      </c>
      <c r="G14" s="31">
        <f t="shared" si="1"/>
        <v>0</v>
      </c>
      <c r="H14" s="31">
        <f t="shared" si="1"/>
        <v>633</v>
      </c>
      <c r="I14" s="31">
        <f t="shared" si="1"/>
        <v>498</v>
      </c>
      <c r="J14" s="31">
        <f t="shared" si="1"/>
        <v>178</v>
      </c>
      <c r="K14" s="31">
        <f t="shared" si="1"/>
        <v>2</v>
      </c>
      <c r="L14" s="32">
        <f>H14-J14-K14-SUM(M14:Q14)</f>
        <v>312</v>
      </c>
      <c r="M14" s="31">
        <f>SUM(M15:M29)</f>
        <v>3</v>
      </c>
      <c r="N14" s="31">
        <f>SUM(N15:N29)</f>
        <v>0</v>
      </c>
      <c r="O14" s="31">
        <f>SUM(O15:O29)</f>
        <v>0</v>
      </c>
      <c r="P14" s="31">
        <f>SUM(P15:P29)</f>
        <v>3</v>
      </c>
      <c r="Q14" s="31">
        <f>SUM(Q15:Q29)</f>
        <v>135</v>
      </c>
      <c r="R14" s="36">
        <f>SUM(L14:Q14)</f>
        <v>453</v>
      </c>
      <c r="S14" s="37">
        <f>IF(ISERROR((J14+K14)/I14*100)=TRUE,0,(J14+K14)/I14*100)</f>
        <v>36.144578313253014</v>
      </c>
      <c r="T14" s="45">
        <f>SUM(T15:T29)</f>
        <v>54</v>
      </c>
    </row>
    <row r="15" spans="1:20" ht="21.75" customHeight="1">
      <c r="A15" s="12">
        <v>1</v>
      </c>
      <c r="B15" s="13" t="s">
        <v>99</v>
      </c>
      <c r="C15" s="31">
        <f>D15+E15</f>
        <v>13</v>
      </c>
      <c r="D15" s="29">
        <v>0</v>
      </c>
      <c r="E15" s="14">
        <v>13</v>
      </c>
      <c r="F15" s="15">
        <v>0</v>
      </c>
      <c r="G15" s="26"/>
      <c r="H15" s="38">
        <f>I15+Q15</f>
        <v>13</v>
      </c>
      <c r="I15" s="38">
        <f>SUM(J15:P15)</f>
        <v>13</v>
      </c>
      <c r="J15" s="14">
        <v>9</v>
      </c>
      <c r="K15" s="14"/>
      <c r="L15" s="20">
        <f aca="true" t="shared" si="2" ref="L15:L22">C15-F15-J15-K15-SUM(M15:Q15)</f>
        <v>4</v>
      </c>
      <c r="M15" s="14"/>
      <c r="N15" s="14"/>
      <c r="O15" s="16"/>
      <c r="P15" s="16">
        <v>0</v>
      </c>
      <c r="Q15" s="14">
        <v>0</v>
      </c>
      <c r="R15" s="21">
        <f>SUM(L15:Q15)</f>
        <v>4</v>
      </c>
      <c r="S15" s="40">
        <f>IF(ISERROR((J15+K15)/I15*100)=TRUE,0,(J15+K15)/I15*100)</f>
        <v>69.23076923076923</v>
      </c>
      <c r="T15" s="44"/>
    </row>
    <row r="16" spans="1:20" ht="21.75" customHeight="1">
      <c r="A16" s="12">
        <v>2</v>
      </c>
      <c r="B16" s="13" t="s">
        <v>66</v>
      </c>
      <c r="C16" s="31">
        <f aca="true" t="shared" si="3" ref="C16:C29">D16+E16</f>
        <v>66</v>
      </c>
      <c r="D16" s="29">
        <v>55</v>
      </c>
      <c r="E16" s="14">
        <v>11</v>
      </c>
      <c r="F16" s="15">
        <v>0</v>
      </c>
      <c r="G16" s="26"/>
      <c r="H16" s="38">
        <f aca="true" t="shared" si="4" ref="H16:H89">I16+Q16</f>
        <v>66</v>
      </c>
      <c r="I16" s="38">
        <f aca="true" t="shared" si="5" ref="I16:I29">SUM(J16:P16)</f>
        <v>60</v>
      </c>
      <c r="J16" s="14">
        <v>9</v>
      </c>
      <c r="K16" s="14">
        <v>0</v>
      </c>
      <c r="L16" s="20">
        <f t="shared" si="2"/>
        <v>49</v>
      </c>
      <c r="M16" s="14">
        <v>2</v>
      </c>
      <c r="N16" s="14"/>
      <c r="O16" s="16"/>
      <c r="P16" s="16">
        <v>0</v>
      </c>
      <c r="Q16" s="14">
        <v>6</v>
      </c>
      <c r="R16" s="21">
        <f aca="true" t="shared" si="6" ref="R16:R22">SUM(L16:Q16)</f>
        <v>57</v>
      </c>
      <c r="S16" s="40">
        <f aca="true" t="shared" si="7" ref="S16:S78">IF(ISERROR((J16+K16)/I16*100)=TRUE,0,(J16+K16)/I16*100)</f>
        <v>15</v>
      </c>
      <c r="T16" s="44">
        <v>5</v>
      </c>
    </row>
    <row r="17" spans="1:20" ht="21.75" customHeight="1">
      <c r="A17" s="12">
        <v>3</v>
      </c>
      <c r="B17" s="13" t="s">
        <v>67</v>
      </c>
      <c r="C17" s="31">
        <f t="shared" si="3"/>
        <v>31</v>
      </c>
      <c r="D17" s="29">
        <v>15</v>
      </c>
      <c r="E17" s="14">
        <v>16</v>
      </c>
      <c r="F17" s="15">
        <v>1</v>
      </c>
      <c r="G17" s="26"/>
      <c r="H17" s="38">
        <f t="shared" si="4"/>
        <v>30</v>
      </c>
      <c r="I17" s="38">
        <f t="shared" si="5"/>
        <v>22</v>
      </c>
      <c r="J17" s="14">
        <v>11</v>
      </c>
      <c r="K17" s="14">
        <v>0</v>
      </c>
      <c r="L17" s="20">
        <f t="shared" si="2"/>
        <v>11</v>
      </c>
      <c r="M17" s="14">
        <v>0</v>
      </c>
      <c r="N17" s="14">
        <v>0</v>
      </c>
      <c r="O17" s="16"/>
      <c r="P17" s="16">
        <v>0</v>
      </c>
      <c r="Q17" s="14">
        <v>8</v>
      </c>
      <c r="R17" s="21">
        <f t="shared" si="6"/>
        <v>19</v>
      </c>
      <c r="S17" s="40">
        <f t="shared" si="7"/>
        <v>50</v>
      </c>
      <c r="T17" s="44">
        <v>4</v>
      </c>
    </row>
    <row r="18" spans="1:20" ht="21.75" customHeight="1">
      <c r="A18" s="12">
        <v>4</v>
      </c>
      <c r="B18" s="13" t="s">
        <v>68</v>
      </c>
      <c r="C18" s="31">
        <f t="shared" si="3"/>
        <v>52</v>
      </c>
      <c r="D18" s="29">
        <v>39</v>
      </c>
      <c r="E18" s="14">
        <v>13</v>
      </c>
      <c r="F18" s="15">
        <v>0</v>
      </c>
      <c r="G18" s="26"/>
      <c r="H18" s="38">
        <f t="shared" si="4"/>
        <v>52</v>
      </c>
      <c r="I18" s="38">
        <f t="shared" si="5"/>
        <v>42</v>
      </c>
      <c r="J18" s="14">
        <v>9</v>
      </c>
      <c r="K18" s="14">
        <v>0</v>
      </c>
      <c r="L18" s="20">
        <f t="shared" si="2"/>
        <v>33</v>
      </c>
      <c r="M18" s="14"/>
      <c r="N18" s="14">
        <v>0</v>
      </c>
      <c r="O18" s="16"/>
      <c r="P18" s="16"/>
      <c r="Q18" s="14">
        <v>10</v>
      </c>
      <c r="R18" s="21">
        <f t="shared" si="6"/>
        <v>43</v>
      </c>
      <c r="S18" s="40">
        <f t="shared" si="7"/>
        <v>21.428571428571427</v>
      </c>
      <c r="T18" s="44">
        <v>7</v>
      </c>
    </row>
    <row r="19" spans="1:20" ht="21.75" customHeight="1">
      <c r="A19" s="12">
        <v>5</v>
      </c>
      <c r="B19" s="13" t="s">
        <v>69</v>
      </c>
      <c r="C19" s="31">
        <f t="shared" si="3"/>
        <v>74</v>
      </c>
      <c r="D19" s="29">
        <v>51</v>
      </c>
      <c r="E19" s="14">
        <v>23</v>
      </c>
      <c r="F19" s="15">
        <v>1</v>
      </c>
      <c r="G19" s="26"/>
      <c r="H19" s="38">
        <f t="shared" si="4"/>
        <v>73</v>
      </c>
      <c r="I19" s="38">
        <f t="shared" si="5"/>
        <v>49</v>
      </c>
      <c r="J19" s="14">
        <v>18</v>
      </c>
      <c r="K19" s="14">
        <v>2</v>
      </c>
      <c r="L19" s="20">
        <f t="shared" si="2"/>
        <v>28</v>
      </c>
      <c r="M19" s="14">
        <v>1</v>
      </c>
      <c r="N19" s="14">
        <v>0</v>
      </c>
      <c r="O19" s="16"/>
      <c r="P19" s="16">
        <v>0</v>
      </c>
      <c r="Q19" s="14">
        <v>24</v>
      </c>
      <c r="R19" s="21">
        <f t="shared" si="6"/>
        <v>53</v>
      </c>
      <c r="S19" s="40">
        <f t="shared" si="7"/>
        <v>40.816326530612244</v>
      </c>
      <c r="T19" s="44">
        <v>14</v>
      </c>
    </row>
    <row r="20" spans="1:20" ht="21.75" customHeight="1">
      <c r="A20" s="12">
        <v>6</v>
      </c>
      <c r="B20" s="13" t="s">
        <v>101</v>
      </c>
      <c r="C20" s="31">
        <f>D20+E20</f>
        <v>2</v>
      </c>
      <c r="D20" s="29">
        <v>2</v>
      </c>
      <c r="E20" s="14">
        <v>0</v>
      </c>
      <c r="F20" s="15">
        <v>0</v>
      </c>
      <c r="G20" s="26"/>
      <c r="H20" s="38">
        <f>I20+Q20</f>
        <v>2</v>
      </c>
      <c r="I20" s="38">
        <f>SUM(J20:P20)</f>
        <v>2</v>
      </c>
      <c r="J20" s="14">
        <v>0</v>
      </c>
      <c r="K20" s="14">
        <v>0</v>
      </c>
      <c r="L20" s="20">
        <f t="shared" si="2"/>
        <v>2</v>
      </c>
      <c r="M20" s="14">
        <v>0</v>
      </c>
      <c r="N20" s="14">
        <v>0</v>
      </c>
      <c r="O20" s="16"/>
      <c r="P20" s="16">
        <v>0</v>
      </c>
      <c r="Q20" s="14">
        <v>0</v>
      </c>
      <c r="R20" s="21">
        <f>SUM(L20:Q20)</f>
        <v>2</v>
      </c>
      <c r="S20" s="40">
        <f>IF(ISERROR((J20+K20)/I20*100)=TRUE,0,(J20+K20)/I20*100)</f>
        <v>0</v>
      </c>
      <c r="T20" s="44"/>
    </row>
    <row r="21" spans="1:20" ht="21.75" customHeight="1">
      <c r="A21" s="12">
        <v>7</v>
      </c>
      <c r="B21" s="13" t="s">
        <v>70</v>
      </c>
      <c r="C21" s="31">
        <f t="shared" si="3"/>
        <v>20</v>
      </c>
      <c r="D21" s="29">
        <v>15</v>
      </c>
      <c r="E21" s="14">
        <v>5</v>
      </c>
      <c r="F21" s="15">
        <v>0</v>
      </c>
      <c r="G21" s="26"/>
      <c r="H21" s="38">
        <f t="shared" si="4"/>
        <v>20</v>
      </c>
      <c r="I21" s="38">
        <f t="shared" si="5"/>
        <v>10</v>
      </c>
      <c r="J21" s="14">
        <v>4</v>
      </c>
      <c r="K21" s="14"/>
      <c r="L21" s="20">
        <f t="shared" si="2"/>
        <v>6</v>
      </c>
      <c r="M21" s="14"/>
      <c r="N21" s="14">
        <v>0</v>
      </c>
      <c r="O21" s="16">
        <v>0</v>
      </c>
      <c r="P21" s="16">
        <v>0</v>
      </c>
      <c r="Q21" s="14">
        <v>10</v>
      </c>
      <c r="R21" s="21">
        <f t="shared" si="6"/>
        <v>16</v>
      </c>
      <c r="S21" s="40">
        <f t="shared" si="7"/>
        <v>40</v>
      </c>
      <c r="T21" s="44">
        <v>3</v>
      </c>
    </row>
    <row r="22" spans="1:20" ht="21.75" customHeight="1">
      <c r="A22" s="12">
        <v>8</v>
      </c>
      <c r="B22" s="13" t="s">
        <v>127</v>
      </c>
      <c r="C22" s="31">
        <f t="shared" si="3"/>
        <v>81</v>
      </c>
      <c r="D22" s="29">
        <v>62</v>
      </c>
      <c r="E22" s="14">
        <v>19</v>
      </c>
      <c r="F22" s="15">
        <v>0</v>
      </c>
      <c r="G22" s="26"/>
      <c r="H22" s="38">
        <f t="shared" si="4"/>
        <v>81</v>
      </c>
      <c r="I22" s="38">
        <f t="shared" si="5"/>
        <v>55</v>
      </c>
      <c r="J22" s="14">
        <v>20</v>
      </c>
      <c r="K22" s="14"/>
      <c r="L22" s="20">
        <f t="shared" si="2"/>
        <v>35</v>
      </c>
      <c r="M22" s="14">
        <v>0</v>
      </c>
      <c r="N22" s="14">
        <v>0</v>
      </c>
      <c r="O22" s="16">
        <v>0</v>
      </c>
      <c r="P22" s="16">
        <v>0</v>
      </c>
      <c r="Q22" s="14">
        <v>26</v>
      </c>
      <c r="R22" s="21">
        <f t="shared" si="6"/>
        <v>61</v>
      </c>
      <c r="S22" s="40">
        <f t="shared" si="7"/>
        <v>36.36363636363637</v>
      </c>
      <c r="T22" s="44">
        <v>18</v>
      </c>
    </row>
    <row r="23" spans="1:20" ht="21.75" customHeight="1">
      <c r="A23" s="12">
        <v>9</v>
      </c>
      <c r="B23" s="13" t="s">
        <v>97</v>
      </c>
      <c r="C23" s="31">
        <f t="shared" si="3"/>
        <v>38</v>
      </c>
      <c r="D23" s="29">
        <v>12</v>
      </c>
      <c r="E23" s="14">
        <v>26</v>
      </c>
      <c r="F23" s="15">
        <v>2</v>
      </c>
      <c r="G23" s="26"/>
      <c r="H23" s="38">
        <f aca="true" t="shared" si="8" ref="H23:H29">I23+Q23</f>
        <v>36</v>
      </c>
      <c r="I23" s="38">
        <f t="shared" si="5"/>
        <v>28</v>
      </c>
      <c r="J23" s="14">
        <v>15</v>
      </c>
      <c r="K23" s="14"/>
      <c r="L23" s="20">
        <f aca="true" t="shared" si="9" ref="L23:L29">C23-F23-J23-K23-SUM(M23:Q23)</f>
        <v>13</v>
      </c>
      <c r="M23" s="14">
        <v>0</v>
      </c>
      <c r="N23" s="14"/>
      <c r="O23" s="16"/>
      <c r="P23" s="16"/>
      <c r="Q23" s="14">
        <v>8</v>
      </c>
      <c r="R23" s="21">
        <f aca="true" t="shared" si="10" ref="R23:R29">SUM(L23:Q23)</f>
        <v>21</v>
      </c>
      <c r="S23" s="40">
        <f t="shared" si="7"/>
        <v>53.57142857142857</v>
      </c>
      <c r="T23" s="44"/>
    </row>
    <row r="24" spans="1:20" ht="21.75" customHeight="1">
      <c r="A24" s="12">
        <v>10</v>
      </c>
      <c r="B24" s="13" t="s">
        <v>113</v>
      </c>
      <c r="C24" s="31">
        <f t="shared" si="3"/>
        <v>51</v>
      </c>
      <c r="D24" s="29">
        <v>12</v>
      </c>
      <c r="E24" s="14">
        <v>39</v>
      </c>
      <c r="F24" s="15">
        <v>2</v>
      </c>
      <c r="G24" s="26"/>
      <c r="H24" s="38">
        <f t="shared" si="8"/>
        <v>49</v>
      </c>
      <c r="I24" s="38">
        <f t="shared" si="5"/>
        <v>39</v>
      </c>
      <c r="J24" s="14">
        <v>22</v>
      </c>
      <c r="K24" s="14"/>
      <c r="L24" s="20">
        <f t="shared" si="9"/>
        <v>14</v>
      </c>
      <c r="M24" s="14">
        <v>0</v>
      </c>
      <c r="N24" s="14"/>
      <c r="O24" s="16"/>
      <c r="P24" s="16">
        <v>3</v>
      </c>
      <c r="Q24" s="14">
        <v>10</v>
      </c>
      <c r="R24" s="21">
        <f t="shared" si="10"/>
        <v>27</v>
      </c>
      <c r="S24" s="40">
        <f t="shared" si="7"/>
        <v>56.41025641025641</v>
      </c>
      <c r="T24" s="44">
        <v>3</v>
      </c>
    </row>
    <row r="25" spans="1:20" ht="21.75" customHeight="1">
      <c r="A25" s="12">
        <v>11</v>
      </c>
      <c r="B25" s="13" t="s">
        <v>83</v>
      </c>
      <c r="C25" s="31">
        <f t="shared" si="3"/>
        <v>81</v>
      </c>
      <c r="D25" s="29">
        <v>60</v>
      </c>
      <c r="E25" s="14">
        <v>21</v>
      </c>
      <c r="F25" s="15">
        <v>0</v>
      </c>
      <c r="G25" s="26"/>
      <c r="H25" s="38">
        <f t="shared" si="8"/>
        <v>81</v>
      </c>
      <c r="I25" s="38">
        <f t="shared" si="5"/>
        <v>77</v>
      </c>
      <c r="J25" s="14">
        <v>7</v>
      </c>
      <c r="K25" s="14">
        <v>0</v>
      </c>
      <c r="L25" s="20">
        <f t="shared" si="9"/>
        <v>70</v>
      </c>
      <c r="M25" s="14">
        <v>0</v>
      </c>
      <c r="N25" s="14"/>
      <c r="O25" s="16"/>
      <c r="P25" s="16"/>
      <c r="Q25" s="14">
        <v>4</v>
      </c>
      <c r="R25" s="21">
        <f t="shared" si="10"/>
        <v>74</v>
      </c>
      <c r="S25" s="40">
        <f t="shared" si="7"/>
        <v>9.090909090909092</v>
      </c>
      <c r="T25" s="44"/>
    </row>
    <row r="26" spans="1:20" ht="21.75" customHeight="1">
      <c r="A26" s="12">
        <v>12</v>
      </c>
      <c r="B26" s="13" t="s">
        <v>132</v>
      </c>
      <c r="C26" s="31">
        <f>D26+E26</f>
        <v>19</v>
      </c>
      <c r="D26" s="29">
        <v>9</v>
      </c>
      <c r="E26" s="14">
        <v>10</v>
      </c>
      <c r="F26" s="15">
        <v>0</v>
      </c>
      <c r="G26" s="26"/>
      <c r="H26" s="38">
        <f t="shared" si="8"/>
        <v>19</v>
      </c>
      <c r="I26" s="38">
        <f>SUM(J26:P26)</f>
        <v>13</v>
      </c>
      <c r="J26" s="14">
        <v>4</v>
      </c>
      <c r="K26" s="14">
        <v>0</v>
      </c>
      <c r="L26" s="20">
        <f t="shared" si="9"/>
        <v>9</v>
      </c>
      <c r="M26" s="14">
        <v>0</v>
      </c>
      <c r="N26" s="14"/>
      <c r="O26" s="16"/>
      <c r="P26" s="16"/>
      <c r="Q26" s="14">
        <v>6</v>
      </c>
      <c r="R26" s="21">
        <f t="shared" si="10"/>
        <v>15</v>
      </c>
      <c r="S26" s="40">
        <f>IF(ISERROR((J26+K26)/I26*100)=TRUE,0,(J26+K26)/I26*100)</f>
        <v>30.76923076923077</v>
      </c>
      <c r="T26" s="44"/>
    </row>
    <row r="27" spans="1:20" ht="21.75" customHeight="1">
      <c r="A27" s="12">
        <v>13</v>
      </c>
      <c r="B27" s="13" t="s">
        <v>102</v>
      </c>
      <c r="C27" s="31">
        <f>D27+E27</f>
        <v>37</v>
      </c>
      <c r="D27" s="29">
        <v>10</v>
      </c>
      <c r="E27" s="14">
        <v>27</v>
      </c>
      <c r="F27" s="15">
        <v>1</v>
      </c>
      <c r="G27" s="26"/>
      <c r="H27" s="38">
        <f t="shared" si="8"/>
        <v>36</v>
      </c>
      <c r="I27" s="38">
        <f>SUM(J27:P27)</f>
        <v>29</v>
      </c>
      <c r="J27" s="14">
        <v>20</v>
      </c>
      <c r="K27" s="14"/>
      <c r="L27" s="20">
        <f t="shared" si="9"/>
        <v>9</v>
      </c>
      <c r="M27" s="14">
        <v>0</v>
      </c>
      <c r="N27" s="14"/>
      <c r="O27" s="16"/>
      <c r="P27" s="16"/>
      <c r="Q27" s="14">
        <v>7</v>
      </c>
      <c r="R27" s="21">
        <f t="shared" si="10"/>
        <v>16</v>
      </c>
      <c r="S27" s="40">
        <f>IF(ISERROR((J27+K27)/I27*100)=TRUE,0,(J27+K27)/I27*100)</f>
        <v>68.96551724137932</v>
      </c>
      <c r="T27" s="44"/>
    </row>
    <row r="28" spans="1:20" ht="21.75" customHeight="1">
      <c r="A28" s="12">
        <v>14</v>
      </c>
      <c r="B28" s="13" t="s">
        <v>110</v>
      </c>
      <c r="C28" s="31">
        <f>D28+E28</f>
        <v>63</v>
      </c>
      <c r="D28" s="29">
        <v>23</v>
      </c>
      <c r="E28" s="14">
        <v>40</v>
      </c>
      <c r="F28" s="15">
        <v>1</v>
      </c>
      <c r="G28" s="26"/>
      <c r="H28" s="38">
        <f t="shared" si="8"/>
        <v>62</v>
      </c>
      <c r="I28" s="38">
        <f>SUM(J28:P28)</f>
        <v>46</v>
      </c>
      <c r="J28" s="14">
        <v>23</v>
      </c>
      <c r="K28" s="14"/>
      <c r="L28" s="20">
        <f t="shared" si="9"/>
        <v>23</v>
      </c>
      <c r="M28" s="14">
        <v>0</v>
      </c>
      <c r="N28" s="14"/>
      <c r="O28" s="16"/>
      <c r="P28" s="16"/>
      <c r="Q28" s="14">
        <v>16</v>
      </c>
      <c r="R28" s="21">
        <f t="shared" si="10"/>
        <v>39</v>
      </c>
      <c r="S28" s="40">
        <f>IF(ISERROR((J28+K28)/I28*100)=TRUE,0,(J28+K28)/I28*100)</f>
        <v>50</v>
      </c>
      <c r="T28" s="44"/>
    </row>
    <row r="29" spans="1:20" ht="20.25" customHeight="1">
      <c r="A29" s="12">
        <v>15</v>
      </c>
      <c r="B29" s="13" t="s">
        <v>96</v>
      </c>
      <c r="C29" s="31">
        <f t="shared" si="3"/>
        <v>13</v>
      </c>
      <c r="D29" s="29">
        <v>7</v>
      </c>
      <c r="E29" s="14">
        <v>6</v>
      </c>
      <c r="F29" s="15">
        <v>0</v>
      </c>
      <c r="G29" s="26"/>
      <c r="H29" s="38">
        <f t="shared" si="8"/>
        <v>13</v>
      </c>
      <c r="I29" s="38">
        <f t="shared" si="5"/>
        <v>13</v>
      </c>
      <c r="J29" s="14">
        <v>7</v>
      </c>
      <c r="K29" s="14">
        <v>0</v>
      </c>
      <c r="L29" s="20">
        <f t="shared" si="9"/>
        <v>6</v>
      </c>
      <c r="M29" s="14">
        <v>0</v>
      </c>
      <c r="N29" s="14"/>
      <c r="O29" s="16"/>
      <c r="P29" s="16"/>
      <c r="Q29" s="14">
        <v>0</v>
      </c>
      <c r="R29" s="21">
        <f t="shared" si="10"/>
        <v>6</v>
      </c>
      <c r="S29" s="40">
        <f t="shared" si="7"/>
        <v>53.84615384615385</v>
      </c>
      <c r="T29" s="44"/>
    </row>
    <row r="30" spans="1:21" ht="21.75" customHeight="1">
      <c r="A30" s="30" t="s">
        <v>32</v>
      </c>
      <c r="B30" s="35" t="s">
        <v>95</v>
      </c>
      <c r="C30" s="31">
        <f aca="true" t="shared" si="11" ref="C30:K30">SUM(C31:C36)</f>
        <v>3111</v>
      </c>
      <c r="D30" s="32">
        <f t="shared" si="11"/>
        <v>1307</v>
      </c>
      <c r="E30" s="31">
        <f t="shared" si="11"/>
        <v>1804</v>
      </c>
      <c r="F30" s="31">
        <f t="shared" si="11"/>
        <v>36</v>
      </c>
      <c r="G30" s="33">
        <f t="shared" si="11"/>
        <v>4</v>
      </c>
      <c r="H30" s="31">
        <f t="shared" si="11"/>
        <v>3075</v>
      </c>
      <c r="I30" s="31">
        <f t="shared" si="11"/>
        <v>2483</v>
      </c>
      <c r="J30" s="31">
        <f t="shared" si="11"/>
        <v>1594</v>
      </c>
      <c r="K30" s="31">
        <f t="shared" si="11"/>
        <v>47</v>
      </c>
      <c r="L30" s="32">
        <f>H30-J30-K30-SUM(M30:Q30)</f>
        <v>826</v>
      </c>
      <c r="M30" s="31">
        <f aca="true" t="shared" si="12" ref="M30:R30">SUM(M31:M36)</f>
        <v>11</v>
      </c>
      <c r="N30" s="31">
        <f t="shared" si="12"/>
        <v>5</v>
      </c>
      <c r="O30" s="31">
        <f t="shared" si="12"/>
        <v>0</v>
      </c>
      <c r="P30" s="31">
        <f t="shared" si="12"/>
        <v>0</v>
      </c>
      <c r="Q30" s="31">
        <f t="shared" si="12"/>
        <v>592</v>
      </c>
      <c r="R30" s="32">
        <f t="shared" si="12"/>
        <v>1434</v>
      </c>
      <c r="S30" s="34">
        <f t="shared" si="7"/>
        <v>66.08940797422473</v>
      </c>
      <c r="T30" s="45">
        <f>SUM(T31:T36)</f>
        <v>294</v>
      </c>
      <c r="U30" s="51">
        <v>4</v>
      </c>
    </row>
    <row r="31" spans="1:20" ht="21.75" customHeight="1">
      <c r="A31" s="12">
        <v>16</v>
      </c>
      <c r="B31" s="13" t="s">
        <v>130</v>
      </c>
      <c r="C31" s="31">
        <f aca="true" t="shared" si="13" ref="C31:C36">D31+E31</f>
        <v>287</v>
      </c>
      <c r="D31" s="29">
        <v>78</v>
      </c>
      <c r="E31" s="14">
        <v>209</v>
      </c>
      <c r="F31" s="15">
        <v>12</v>
      </c>
      <c r="G31" s="26">
        <v>3</v>
      </c>
      <c r="H31" s="38">
        <f t="shared" si="4"/>
        <v>275</v>
      </c>
      <c r="I31" s="38">
        <f aca="true" t="shared" si="14" ref="I31:I36">SUM(J31:P31)</f>
        <v>215</v>
      </c>
      <c r="J31" s="14">
        <v>188</v>
      </c>
      <c r="K31" s="14">
        <v>5</v>
      </c>
      <c r="L31" s="20">
        <f aca="true" t="shared" si="15" ref="L31:L36">C31-F31-J31-K31-SUM(M31:Q31)</f>
        <v>22</v>
      </c>
      <c r="M31" s="14">
        <v>0</v>
      </c>
      <c r="N31" s="14">
        <v>0</v>
      </c>
      <c r="O31" s="16">
        <v>0</v>
      </c>
      <c r="P31" s="16">
        <v>0</v>
      </c>
      <c r="Q31" s="14">
        <v>60</v>
      </c>
      <c r="R31" s="21">
        <f aca="true" t="shared" si="16" ref="R31:R51">SUM(L31:Q31)</f>
        <v>82</v>
      </c>
      <c r="S31" s="40">
        <f t="shared" si="7"/>
        <v>89.76744186046511</v>
      </c>
      <c r="T31" s="44">
        <v>33</v>
      </c>
    </row>
    <row r="32" spans="1:20" ht="21.75" customHeight="1">
      <c r="A32" s="12">
        <v>17</v>
      </c>
      <c r="B32" s="13" t="s">
        <v>86</v>
      </c>
      <c r="C32" s="31">
        <f t="shared" si="13"/>
        <v>639</v>
      </c>
      <c r="D32" s="29">
        <v>292</v>
      </c>
      <c r="E32" s="14">
        <v>347</v>
      </c>
      <c r="F32" s="15">
        <v>8</v>
      </c>
      <c r="G32" s="26">
        <v>0</v>
      </c>
      <c r="H32" s="38">
        <f t="shared" si="4"/>
        <v>631</v>
      </c>
      <c r="I32" s="38">
        <f t="shared" si="14"/>
        <v>506</v>
      </c>
      <c r="J32" s="14">
        <v>288</v>
      </c>
      <c r="K32" s="14">
        <v>11</v>
      </c>
      <c r="L32" s="20">
        <f t="shared" si="15"/>
        <v>198</v>
      </c>
      <c r="M32" s="14">
        <v>4</v>
      </c>
      <c r="N32" s="14">
        <v>5</v>
      </c>
      <c r="O32" s="16">
        <v>0</v>
      </c>
      <c r="P32" s="16">
        <v>0</v>
      </c>
      <c r="Q32" s="14">
        <v>125</v>
      </c>
      <c r="R32" s="21">
        <f t="shared" si="16"/>
        <v>332</v>
      </c>
      <c r="S32" s="40">
        <f t="shared" si="7"/>
        <v>59.09090909090909</v>
      </c>
      <c r="T32" s="44">
        <v>73</v>
      </c>
    </row>
    <row r="33" spans="1:20" ht="21.75" customHeight="1">
      <c r="A33" s="12">
        <v>18</v>
      </c>
      <c r="B33" s="13" t="s">
        <v>72</v>
      </c>
      <c r="C33" s="31">
        <f t="shared" si="13"/>
        <v>770</v>
      </c>
      <c r="D33" s="29">
        <v>350</v>
      </c>
      <c r="E33" s="14">
        <v>420</v>
      </c>
      <c r="F33" s="15">
        <v>6</v>
      </c>
      <c r="G33" s="26">
        <v>0</v>
      </c>
      <c r="H33" s="38">
        <f t="shared" si="4"/>
        <v>764</v>
      </c>
      <c r="I33" s="38">
        <f t="shared" si="14"/>
        <v>608</v>
      </c>
      <c r="J33" s="14">
        <v>338</v>
      </c>
      <c r="K33" s="14">
        <v>12</v>
      </c>
      <c r="L33" s="20">
        <f t="shared" si="15"/>
        <v>255</v>
      </c>
      <c r="M33" s="14">
        <v>3</v>
      </c>
      <c r="N33" s="14">
        <v>0</v>
      </c>
      <c r="O33" s="16">
        <v>0</v>
      </c>
      <c r="P33" s="16">
        <v>0</v>
      </c>
      <c r="Q33" s="14">
        <v>156</v>
      </c>
      <c r="R33" s="21">
        <f t="shared" si="16"/>
        <v>414</v>
      </c>
      <c r="S33" s="40">
        <f t="shared" si="7"/>
        <v>57.56578947368421</v>
      </c>
      <c r="T33" s="44">
        <v>48</v>
      </c>
    </row>
    <row r="34" spans="1:20" ht="21.75" customHeight="1">
      <c r="A34" s="12">
        <v>19</v>
      </c>
      <c r="B34" s="13" t="s">
        <v>87</v>
      </c>
      <c r="C34" s="31">
        <f t="shared" si="13"/>
        <v>476</v>
      </c>
      <c r="D34" s="29">
        <v>171</v>
      </c>
      <c r="E34" s="14">
        <v>305</v>
      </c>
      <c r="F34" s="15">
        <v>4</v>
      </c>
      <c r="G34" s="26">
        <v>0</v>
      </c>
      <c r="H34" s="38">
        <f t="shared" si="4"/>
        <v>472</v>
      </c>
      <c r="I34" s="38">
        <f t="shared" si="14"/>
        <v>408</v>
      </c>
      <c r="J34" s="14">
        <v>290</v>
      </c>
      <c r="K34" s="14">
        <v>3</v>
      </c>
      <c r="L34" s="20">
        <f t="shared" si="15"/>
        <v>115</v>
      </c>
      <c r="M34" s="14">
        <v>0</v>
      </c>
      <c r="N34" s="14">
        <v>0</v>
      </c>
      <c r="O34" s="16">
        <v>0</v>
      </c>
      <c r="P34" s="16">
        <v>0</v>
      </c>
      <c r="Q34" s="14">
        <v>64</v>
      </c>
      <c r="R34" s="21">
        <f t="shared" si="16"/>
        <v>179</v>
      </c>
      <c r="S34" s="40">
        <f t="shared" si="7"/>
        <v>71.81372549019608</v>
      </c>
      <c r="T34" s="44">
        <v>41</v>
      </c>
    </row>
    <row r="35" spans="1:20" ht="21.75" customHeight="1">
      <c r="A35" s="12">
        <v>20</v>
      </c>
      <c r="B35" s="13" t="s">
        <v>90</v>
      </c>
      <c r="C35" s="31">
        <f>D35+E35</f>
        <v>485</v>
      </c>
      <c r="D35" s="29">
        <v>218</v>
      </c>
      <c r="E35" s="14">
        <v>267</v>
      </c>
      <c r="F35" s="15">
        <v>5</v>
      </c>
      <c r="G35" s="26">
        <v>0</v>
      </c>
      <c r="H35" s="38">
        <f>I35+Q35</f>
        <v>480</v>
      </c>
      <c r="I35" s="38">
        <f>SUM(J35:P35)</f>
        <v>374</v>
      </c>
      <c r="J35" s="14">
        <v>235</v>
      </c>
      <c r="K35" s="14">
        <v>2</v>
      </c>
      <c r="L35" s="20">
        <f t="shared" si="15"/>
        <v>134</v>
      </c>
      <c r="M35" s="14">
        <v>3</v>
      </c>
      <c r="N35" s="14">
        <v>0</v>
      </c>
      <c r="O35" s="16">
        <v>0</v>
      </c>
      <c r="P35" s="16">
        <v>0</v>
      </c>
      <c r="Q35" s="14">
        <v>106</v>
      </c>
      <c r="R35" s="21">
        <f>SUM(L35:Q35)</f>
        <v>243</v>
      </c>
      <c r="S35" s="40">
        <f t="shared" si="7"/>
        <v>63.36898395721925</v>
      </c>
      <c r="T35" s="44">
        <v>73</v>
      </c>
    </row>
    <row r="36" spans="1:20" ht="9.75" customHeight="1">
      <c r="A36" s="12">
        <v>21</v>
      </c>
      <c r="B36" s="13" t="s">
        <v>131</v>
      </c>
      <c r="C36" s="31">
        <f t="shared" si="13"/>
        <v>454</v>
      </c>
      <c r="D36" s="29">
        <v>198</v>
      </c>
      <c r="E36" s="14">
        <v>256</v>
      </c>
      <c r="F36" s="15">
        <v>1</v>
      </c>
      <c r="G36" s="26">
        <v>1</v>
      </c>
      <c r="H36" s="38">
        <f t="shared" si="4"/>
        <v>453</v>
      </c>
      <c r="I36" s="38">
        <f t="shared" si="14"/>
        <v>372</v>
      </c>
      <c r="J36" s="14">
        <v>255</v>
      </c>
      <c r="K36" s="14">
        <v>14</v>
      </c>
      <c r="L36" s="20">
        <f t="shared" si="15"/>
        <v>102</v>
      </c>
      <c r="M36" s="14">
        <v>1</v>
      </c>
      <c r="N36" s="14">
        <v>0</v>
      </c>
      <c r="O36" s="16">
        <v>0</v>
      </c>
      <c r="P36" s="16">
        <v>0</v>
      </c>
      <c r="Q36" s="14">
        <v>81</v>
      </c>
      <c r="R36" s="21">
        <f t="shared" si="16"/>
        <v>184</v>
      </c>
      <c r="S36" s="40">
        <f t="shared" si="7"/>
        <v>72.31182795698925</v>
      </c>
      <c r="T36" s="44">
        <v>26</v>
      </c>
    </row>
    <row r="37" spans="1:21" ht="21.75" customHeight="1">
      <c r="A37" s="30" t="s">
        <v>33</v>
      </c>
      <c r="B37" s="35" t="s">
        <v>34</v>
      </c>
      <c r="C37" s="31">
        <f aca="true" t="shared" si="17" ref="C37:K37">SUM(C38:C45)</f>
        <v>3223</v>
      </c>
      <c r="D37" s="32">
        <f t="shared" si="17"/>
        <v>1659</v>
      </c>
      <c r="E37" s="31">
        <f t="shared" si="17"/>
        <v>1564</v>
      </c>
      <c r="F37" s="31">
        <f t="shared" si="17"/>
        <v>55</v>
      </c>
      <c r="G37" s="33">
        <f t="shared" si="17"/>
        <v>0</v>
      </c>
      <c r="H37" s="31">
        <f t="shared" si="17"/>
        <v>3168</v>
      </c>
      <c r="I37" s="31">
        <f t="shared" si="17"/>
        <v>2537</v>
      </c>
      <c r="J37" s="31">
        <f t="shared" si="17"/>
        <v>1302</v>
      </c>
      <c r="K37" s="31">
        <f t="shared" si="17"/>
        <v>17</v>
      </c>
      <c r="L37" s="32">
        <f>H37-J37-K37-SUM(M37:Q37)</f>
        <v>1211</v>
      </c>
      <c r="M37" s="31">
        <f>SUM(M38:M45)</f>
        <v>7</v>
      </c>
      <c r="N37" s="31">
        <f>SUM(N38:N45)</f>
        <v>0</v>
      </c>
      <c r="O37" s="31">
        <f>SUM(O38:O45)</f>
        <v>0</v>
      </c>
      <c r="P37" s="31">
        <f>SUM(P38:P45)</f>
        <v>0</v>
      </c>
      <c r="Q37" s="31">
        <f>SUM(Q38:Q45)</f>
        <v>631</v>
      </c>
      <c r="R37" s="36">
        <f t="shared" si="16"/>
        <v>1849</v>
      </c>
      <c r="S37" s="37">
        <f t="shared" si="7"/>
        <v>51.990540007883325</v>
      </c>
      <c r="T37" s="45">
        <f>SUM(T38:T45)</f>
        <v>103</v>
      </c>
      <c r="U37" s="2">
        <v>4</v>
      </c>
    </row>
    <row r="38" spans="1:20" ht="21.75" customHeight="1">
      <c r="A38" s="12">
        <v>22</v>
      </c>
      <c r="B38" s="13" t="s">
        <v>36</v>
      </c>
      <c r="C38" s="31">
        <f aca="true" t="shared" si="18" ref="C38:C45">D38+E38</f>
        <v>443</v>
      </c>
      <c r="D38" s="29">
        <v>225</v>
      </c>
      <c r="E38" s="14">
        <v>218</v>
      </c>
      <c r="F38" s="14">
        <v>11</v>
      </c>
      <c r="G38" s="27"/>
      <c r="H38" s="38">
        <f t="shared" si="4"/>
        <v>432</v>
      </c>
      <c r="I38" s="38">
        <f aca="true" t="shared" si="19" ref="I38:I45">SUM(J38:P38)</f>
        <v>352</v>
      </c>
      <c r="J38" s="15">
        <v>218</v>
      </c>
      <c r="K38" s="15">
        <v>1</v>
      </c>
      <c r="L38" s="20">
        <f aca="true" t="shared" si="20" ref="L38:L45">C38-F38-J38-K38-SUM(M38:Q38)</f>
        <v>133</v>
      </c>
      <c r="M38" s="15">
        <v>0</v>
      </c>
      <c r="N38" s="15">
        <v>0</v>
      </c>
      <c r="O38" s="17"/>
      <c r="P38" s="17">
        <v>0</v>
      </c>
      <c r="Q38" s="15">
        <v>80</v>
      </c>
      <c r="R38" s="21">
        <f t="shared" si="16"/>
        <v>213</v>
      </c>
      <c r="S38" s="52">
        <f t="shared" si="7"/>
        <v>62.21590909090909</v>
      </c>
      <c r="T38" s="53"/>
    </row>
    <row r="39" spans="1:20" ht="21.75" customHeight="1">
      <c r="A39" s="12">
        <v>23</v>
      </c>
      <c r="B39" s="13" t="s">
        <v>37</v>
      </c>
      <c r="C39" s="31">
        <f t="shared" si="18"/>
        <v>665</v>
      </c>
      <c r="D39" s="29">
        <v>411</v>
      </c>
      <c r="E39" s="14">
        <v>254</v>
      </c>
      <c r="F39" s="14">
        <v>7</v>
      </c>
      <c r="G39" s="27"/>
      <c r="H39" s="38">
        <f t="shared" si="4"/>
        <v>658</v>
      </c>
      <c r="I39" s="38">
        <f t="shared" si="19"/>
        <v>602</v>
      </c>
      <c r="J39" s="15">
        <v>185</v>
      </c>
      <c r="K39" s="15">
        <v>9</v>
      </c>
      <c r="L39" s="20">
        <f t="shared" si="20"/>
        <v>408</v>
      </c>
      <c r="M39" s="15"/>
      <c r="N39" s="15"/>
      <c r="O39" s="17"/>
      <c r="P39" s="17"/>
      <c r="Q39" s="15">
        <v>56</v>
      </c>
      <c r="R39" s="21">
        <f t="shared" si="16"/>
        <v>464</v>
      </c>
      <c r="S39" s="52">
        <f t="shared" si="7"/>
        <v>32.22591362126246</v>
      </c>
      <c r="T39" s="53"/>
    </row>
    <row r="40" spans="1:20" ht="21.75" customHeight="1">
      <c r="A40" s="12">
        <v>24</v>
      </c>
      <c r="B40" s="13" t="s">
        <v>104</v>
      </c>
      <c r="C40" s="31">
        <f t="shared" si="18"/>
        <v>735</v>
      </c>
      <c r="D40" s="29">
        <v>341</v>
      </c>
      <c r="E40" s="14">
        <v>394</v>
      </c>
      <c r="F40" s="14">
        <v>24</v>
      </c>
      <c r="G40" s="27"/>
      <c r="H40" s="38">
        <f t="shared" si="4"/>
        <v>711</v>
      </c>
      <c r="I40" s="38">
        <f t="shared" si="19"/>
        <v>547</v>
      </c>
      <c r="J40" s="15">
        <v>372</v>
      </c>
      <c r="K40" s="15">
        <v>2</v>
      </c>
      <c r="L40" s="20">
        <f t="shared" si="20"/>
        <v>171</v>
      </c>
      <c r="M40" s="15">
        <v>2</v>
      </c>
      <c r="N40" s="15"/>
      <c r="O40" s="17"/>
      <c r="P40" s="17"/>
      <c r="Q40" s="15">
        <v>164</v>
      </c>
      <c r="R40" s="21">
        <f t="shared" si="16"/>
        <v>337</v>
      </c>
      <c r="S40" s="52">
        <f t="shared" si="7"/>
        <v>68.37294332723948</v>
      </c>
      <c r="T40" s="53">
        <v>29</v>
      </c>
    </row>
    <row r="41" spans="1:20" ht="21.75" customHeight="1">
      <c r="A41" s="12">
        <v>25</v>
      </c>
      <c r="B41" s="13" t="s">
        <v>39</v>
      </c>
      <c r="C41" s="31">
        <f t="shared" si="18"/>
        <v>694</v>
      </c>
      <c r="D41" s="29">
        <v>401</v>
      </c>
      <c r="E41" s="14">
        <v>293</v>
      </c>
      <c r="F41" s="14">
        <v>4</v>
      </c>
      <c r="G41" s="27"/>
      <c r="H41" s="38">
        <f t="shared" si="4"/>
        <v>690</v>
      </c>
      <c r="I41" s="38">
        <f t="shared" si="19"/>
        <v>546</v>
      </c>
      <c r="J41" s="15">
        <v>235</v>
      </c>
      <c r="K41" s="15">
        <v>2</v>
      </c>
      <c r="L41" s="20">
        <f t="shared" si="20"/>
        <v>306</v>
      </c>
      <c r="M41" s="15">
        <v>3</v>
      </c>
      <c r="N41" s="15"/>
      <c r="O41" s="17"/>
      <c r="P41" s="17"/>
      <c r="Q41" s="15">
        <v>144</v>
      </c>
      <c r="R41" s="21">
        <f t="shared" si="16"/>
        <v>453</v>
      </c>
      <c r="S41" s="52">
        <f t="shared" si="7"/>
        <v>43.40659340659341</v>
      </c>
      <c r="T41" s="53"/>
    </row>
    <row r="42" spans="1:20" ht="21.75" customHeight="1">
      <c r="A42" s="12">
        <v>26</v>
      </c>
      <c r="B42" s="13" t="s">
        <v>40</v>
      </c>
      <c r="C42" s="31">
        <f t="shared" si="18"/>
        <v>417</v>
      </c>
      <c r="D42" s="29">
        <v>244</v>
      </c>
      <c r="E42" s="14">
        <v>173</v>
      </c>
      <c r="F42" s="14">
        <v>4</v>
      </c>
      <c r="G42" s="27"/>
      <c r="H42" s="38">
        <f>I42+Q42</f>
        <v>413</v>
      </c>
      <c r="I42" s="38">
        <f t="shared" si="19"/>
        <v>274</v>
      </c>
      <c r="J42" s="15">
        <v>163</v>
      </c>
      <c r="K42" s="15">
        <v>3</v>
      </c>
      <c r="L42" s="20">
        <f t="shared" si="20"/>
        <v>108</v>
      </c>
      <c r="M42" s="15"/>
      <c r="N42" s="15"/>
      <c r="O42" s="17"/>
      <c r="P42" s="17"/>
      <c r="Q42" s="15">
        <v>139</v>
      </c>
      <c r="R42" s="21">
        <f>SUM(L42:Q42)</f>
        <v>247</v>
      </c>
      <c r="S42" s="52">
        <f>IF(ISERROR((J42+K42)/I42*100)=TRUE,0,(J42+K42)/I42*100)</f>
        <v>60.58394160583942</v>
      </c>
      <c r="T42" s="53">
        <v>38</v>
      </c>
    </row>
    <row r="43" spans="1:20" ht="21.75" customHeight="1">
      <c r="A43" s="12">
        <v>27</v>
      </c>
      <c r="B43" s="13" t="s">
        <v>118</v>
      </c>
      <c r="C43" s="31">
        <f t="shared" si="18"/>
        <v>70</v>
      </c>
      <c r="D43" s="29">
        <v>5</v>
      </c>
      <c r="E43" s="14">
        <v>65</v>
      </c>
      <c r="F43" s="14"/>
      <c r="G43" s="27"/>
      <c r="H43" s="38">
        <f>I43+Q43</f>
        <v>70</v>
      </c>
      <c r="I43" s="38">
        <f t="shared" si="19"/>
        <v>70</v>
      </c>
      <c r="J43" s="15">
        <v>68</v>
      </c>
      <c r="K43" s="15"/>
      <c r="L43" s="20">
        <f t="shared" si="20"/>
        <v>2</v>
      </c>
      <c r="M43" s="15"/>
      <c r="N43" s="15"/>
      <c r="O43" s="17"/>
      <c r="P43" s="17"/>
      <c r="Q43" s="15"/>
      <c r="R43" s="21">
        <f>SUM(L43:Q43)</f>
        <v>2</v>
      </c>
      <c r="S43" s="52">
        <f>IF(ISERROR((J43+K43)/I43*100)=TRUE,0,(J43+K43)/I43*100)</f>
        <v>97.14285714285714</v>
      </c>
      <c r="T43" s="53"/>
    </row>
    <row r="44" spans="1:20" ht="21.75" customHeight="1">
      <c r="A44" s="12">
        <v>28</v>
      </c>
      <c r="B44" s="13" t="s">
        <v>124</v>
      </c>
      <c r="C44" s="31">
        <f>D44+E44</f>
        <v>114</v>
      </c>
      <c r="D44" s="29">
        <v>32</v>
      </c>
      <c r="E44" s="14">
        <v>82</v>
      </c>
      <c r="F44" s="14">
        <v>3</v>
      </c>
      <c r="G44" s="27"/>
      <c r="H44" s="38">
        <f>I44+Q44</f>
        <v>111</v>
      </c>
      <c r="I44" s="38">
        <f>SUM(J44:P44)</f>
        <v>86</v>
      </c>
      <c r="J44" s="15">
        <v>34</v>
      </c>
      <c r="K44" s="15">
        <v>0</v>
      </c>
      <c r="L44" s="20">
        <f t="shared" si="20"/>
        <v>52</v>
      </c>
      <c r="M44" s="15">
        <v>0</v>
      </c>
      <c r="N44" s="15"/>
      <c r="O44" s="17"/>
      <c r="P44" s="17"/>
      <c r="Q44" s="15">
        <v>25</v>
      </c>
      <c r="R44" s="21">
        <f>SUM(L44:Q44)</f>
        <v>77</v>
      </c>
      <c r="S44" s="52">
        <f>IF(ISERROR((J44+K44)/I44*100)=TRUE,0,(J44+K44)/I44*100)</f>
        <v>39.53488372093023</v>
      </c>
      <c r="T44" s="53">
        <v>18</v>
      </c>
    </row>
    <row r="45" spans="1:20" ht="21.75" customHeight="1">
      <c r="A45" s="12">
        <v>29</v>
      </c>
      <c r="B45" s="13" t="s">
        <v>134</v>
      </c>
      <c r="C45" s="31">
        <f t="shared" si="18"/>
        <v>85</v>
      </c>
      <c r="D45" s="29">
        <v>0</v>
      </c>
      <c r="E45" s="14">
        <v>85</v>
      </c>
      <c r="F45" s="14">
        <v>2</v>
      </c>
      <c r="G45" s="27"/>
      <c r="H45" s="38">
        <f>I45+Q45</f>
        <v>83</v>
      </c>
      <c r="I45" s="38">
        <f t="shared" si="19"/>
        <v>60</v>
      </c>
      <c r="J45" s="15">
        <v>27</v>
      </c>
      <c r="K45" s="15"/>
      <c r="L45" s="20">
        <f t="shared" si="20"/>
        <v>31</v>
      </c>
      <c r="M45" s="15">
        <v>2</v>
      </c>
      <c r="N45" s="15"/>
      <c r="O45" s="17"/>
      <c r="P45" s="17"/>
      <c r="Q45" s="15">
        <v>23</v>
      </c>
      <c r="R45" s="21">
        <f>SUM(L45:Q45)</f>
        <v>56</v>
      </c>
      <c r="S45" s="52">
        <f>IF(ISERROR((J45+K45)/I45*100)=TRUE,0,(J45+K45)/I45*100)</f>
        <v>45</v>
      </c>
      <c r="T45" s="53">
        <v>18</v>
      </c>
    </row>
    <row r="46" spans="1:21" ht="21.75" customHeight="1">
      <c r="A46" s="30" t="s">
        <v>35</v>
      </c>
      <c r="B46" s="35" t="s">
        <v>121</v>
      </c>
      <c r="C46" s="31">
        <f aca="true" t="shared" si="21" ref="C46:K46">SUM(C47:C55)</f>
        <v>3672</v>
      </c>
      <c r="D46" s="32">
        <f t="shared" si="21"/>
        <v>1724</v>
      </c>
      <c r="E46" s="31">
        <f t="shared" si="21"/>
        <v>1948</v>
      </c>
      <c r="F46" s="31">
        <f t="shared" si="21"/>
        <v>51</v>
      </c>
      <c r="G46" s="33">
        <f t="shared" si="21"/>
        <v>0</v>
      </c>
      <c r="H46" s="31">
        <f t="shared" si="21"/>
        <v>3621</v>
      </c>
      <c r="I46" s="31">
        <f t="shared" si="21"/>
        <v>3052</v>
      </c>
      <c r="J46" s="31">
        <f t="shared" si="21"/>
        <v>1570</v>
      </c>
      <c r="K46" s="31">
        <f t="shared" si="21"/>
        <v>13</v>
      </c>
      <c r="L46" s="32">
        <f>H46-J46-K46-SUM(M46:Q46)</f>
        <v>1427</v>
      </c>
      <c r="M46" s="31">
        <f aca="true" t="shared" si="22" ref="M46:T46">SUM(M47:M55)</f>
        <v>30</v>
      </c>
      <c r="N46" s="31">
        <f t="shared" si="22"/>
        <v>0</v>
      </c>
      <c r="O46" s="31">
        <f t="shared" si="22"/>
        <v>0</v>
      </c>
      <c r="P46" s="31">
        <f t="shared" si="22"/>
        <v>12</v>
      </c>
      <c r="Q46" s="31">
        <f t="shared" si="22"/>
        <v>569</v>
      </c>
      <c r="R46" s="32">
        <f t="shared" si="22"/>
        <v>2038</v>
      </c>
      <c r="S46" s="34">
        <f t="shared" si="7"/>
        <v>51.86762778505898</v>
      </c>
      <c r="T46" s="48">
        <f t="shared" si="22"/>
        <v>317</v>
      </c>
      <c r="U46" s="51">
        <v>4</v>
      </c>
    </row>
    <row r="47" spans="1:20" ht="18.75" customHeight="1">
      <c r="A47" s="12">
        <v>30</v>
      </c>
      <c r="B47" s="13" t="s">
        <v>41</v>
      </c>
      <c r="C47" s="31">
        <f aca="true" t="shared" si="23" ref="C47:C55">D47+E47</f>
        <v>295</v>
      </c>
      <c r="D47" s="29">
        <v>166</v>
      </c>
      <c r="E47" s="14">
        <v>129</v>
      </c>
      <c r="F47" s="15"/>
      <c r="G47" s="26"/>
      <c r="H47" s="38">
        <f t="shared" si="4"/>
        <v>295</v>
      </c>
      <c r="I47" s="38">
        <f aca="true" t="shared" si="24" ref="I47:I55">SUM(J47:P47)</f>
        <v>288</v>
      </c>
      <c r="J47" s="15">
        <v>151</v>
      </c>
      <c r="K47" s="15"/>
      <c r="L47" s="20">
        <f aca="true" t="shared" si="25" ref="L47:L55">C47-F47-J47-K47-SUM(M47:Q47)</f>
        <v>137</v>
      </c>
      <c r="M47" s="15"/>
      <c r="N47" s="15"/>
      <c r="O47" s="17"/>
      <c r="P47" s="17">
        <v>0</v>
      </c>
      <c r="Q47" s="15">
        <v>7</v>
      </c>
      <c r="R47" s="21">
        <f t="shared" si="16"/>
        <v>144</v>
      </c>
      <c r="S47" s="40">
        <f t="shared" si="7"/>
        <v>52.43055555555556</v>
      </c>
      <c r="T47" s="44">
        <v>59</v>
      </c>
    </row>
    <row r="48" spans="1:20" ht="18.75" customHeight="1">
      <c r="A48" s="12">
        <v>31</v>
      </c>
      <c r="B48" s="13" t="s">
        <v>42</v>
      </c>
      <c r="C48" s="31">
        <f t="shared" si="23"/>
        <v>714</v>
      </c>
      <c r="D48" s="29">
        <v>324</v>
      </c>
      <c r="E48" s="14">
        <v>390</v>
      </c>
      <c r="F48" s="15">
        <v>5</v>
      </c>
      <c r="G48" s="26"/>
      <c r="H48" s="38">
        <f t="shared" si="4"/>
        <v>709</v>
      </c>
      <c r="I48" s="38">
        <f t="shared" si="24"/>
        <v>667</v>
      </c>
      <c r="J48" s="15">
        <v>290</v>
      </c>
      <c r="K48" s="15">
        <v>7</v>
      </c>
      <c r="L48" s="20">
        <f t="shared" si="25"/>
        <v>370</v>
      </c>
      <c r="M48" s="15"/>
      <c r="N48" s="15"/>
      <c r="O48" s="17"/>
      <c r="P48" s="17"/>
      <c r="Q48" s="15">
        <v>42</v>
      </c>
      <c r="R48" s="21">
        <f t="shared" si="16"/>
        <v>412</v>
      </c>
      <c r="S48" s="40">
        <f t="shared" si="7"/>
        <v>44.527736131934034</v>
      </c>
      <c r="T48" s="44">
        <v>34</v>
      </c>
    </row>
    <row r="49" spans="1:20" ht="18.75" customHeight="1">
      <c r="A49" s="12">
        <v>32</v>
      </c>
      <c r="B49" s="13" t="s">
        <v>43</v>
      </c>
      <c r="C49" s="31">
        <f t="shared" si="23"/>
        <v>531</v>
      </c>
      <c r="D49" s="29">
        <v>319</v>
      </c>
      <c r="E49" s="14">
        <v>212</v>
      </c>
      <c r="F49" s="15">
        <v>6</v>
      </c>
      <c r="G49" s="26"/>
      <c r="H49" s="38">
        <f t="shared" si="4"/>
        <v>525</v>
      </c>
      <c r="I49" s="38">
        <f t="shared" si="24"/>
        <v>438</v>
      </c>
      <c r="J49" s="15">
        <v>163</v>
      </c>
      <c r="K49" s="15">
        <v>2</v>
      </c>
      <c r="L49" s="20">
        <f t="shared" si="25"/>
        <v>271</v>
      </c>
      <c r="M49" s="15"/>
      <c r="N49" s="15"/>
      <c r="O49" s="17"/>
      <c r="P49" s="17">
        <v>2</v>
      </c>
      <c r="Q49" s="15">
        <v>87</v>
      </c>
      <c r="R49" s="21">
        <f t="shared" si="16"/>
        <v>360</v>
      </c>
      <c r="S49" s="40">
        <f t="shared" si="7"/>
        <v>37.67123287671233</v>
      </c>
      <c r="T49" s="44">
        <v>55</v>
      </c>
    </row>
    <row r="50" spans="1:20" ht="18.75" customHeight="1">
      <c r="A50" s="12">
        <v>33</v>
      </c>
      <c r="B50" s="13" t="s">
        <v>44</v>
      </c>
      <c r="C50" s="31">
        <f t="shared" si="23"/>
        <v>626</v>
      </c>
      <c r="D50" s="29">
        <v>293</v>
      </c>
      <c r="E50" s="14">
        <v>333</v>
      </c>
      <c r="F50" s="15"/>
      <c r="G50" s="26">
        <v>0</v>
      </c>
      <c r="H50" s="38">
        <f t="shared" si="4"/>
        <v>626</v>
      </c>
      <c r="I50" s="38">
        <f t="shared" si="24"/>
        <v>493</v>
      </c>
      <c r="J50" s="15">
        <v>255</v>
      </c>
      <c r="K50" s="15">
        <v>1</v>
      </c>
      <c r="L50" s="20">
        <f t="shared" si="25"/>
        <v>225</v>
      </c>
      <c r="M50" s="15">
        <v>12</v>
      </c>
      <c r="N50" s="15"/>
      <c r="O50" s="17">
        <v>0</v>
      </c>
      <c r="P50" s="17">
        <v>0</v>
      </c>
      <c r="Q50" s="15">
        <v>133</v>
      </c>
      <c r="R50" s="21">
        <f t="shared" si="16"/>
        <v>370</v>
      </c>
      <c r="S50" s="40">
        <f t="shared" si="7"/>
        <v>51.926977687626774</v>
      </c>
      <c r="T50" s="44">
        <v>50</v>
      </c>
    </row>
    <row r="51" spans="1:20" ht="18.75" customHeight="1">
      <c r="A51" s="12">
        <v>34</v>
      </c>
      <c r="B51" s="13" t="s">
        <v>45</v>
      </c>
      <c r="C51" s="31">
        <f t="shared" si="23"/>
        <v>668</v>
      </c>
      <c r="D51" s="29">
        <v>401</v>
      </c>
      <c r="E51" s="14">
        <v>267</v>
      </c>
      <c r="F51" s="15">
        <v>5</v>
      </c>
      <c r="G51" s="26"/>
      <c r="H51" s="38">
        <f t="shared" si="4"/>
        <v>663</v>
      </c>
      <c r="I51" s="38">
        <f t="shared" si="24"/>
        <v>459</v>
      </c>
      <c r="J51" s="15">
        <v>218</v>
      </c>
      <c r="K51" s="15">
        <v>3</v>
      </c>
      <c r="L51" s="20">
        <f t="shared" si="25"/>
        <v>212</v>
      </c>
      <c r="M51" s="15">
        <v>16</v>
      </c>
      <c r="N51" s="15"/>
      <c r="O51" s="17"/>
      <c r="P51" s="17">
        <v>10</v>
      </c>
      <c r="Q51" s="15">
        <v>204</v>
      </c>
      <c r="R51" s="21">
        <f t="shared" si="16"/>
        <v>442</v>
      </c>
      <c r="S51" s="40">
        <f t="shared" si="7"/>
        <v>48.148148148148145</v>
      </c>
      <c r="T51" s="44">
        <v>100</v>
      </c>
    </row>
    <row r="52" spans="1:20" ht="18.75" customHeight="1">
      <c r="A52" s="12">
        <v>35</v>
      </c>
      <c r="B52" s="13" t="s">
        <v>92</v>
      </c>
      <c r="C52" s="31">
        <f t="shared" si="23"/>
        <v>306</v>
      </c>
      <c r="D52" s="29">
        <v>89</v>
      </c>
      <c r="E52" s="14">
        <v>217</v>
      </c>
      <c r="F52" s="15">
        <v>24</v>
      </c>
      <c r="G52" s="26"/>
      <c r="H52" s="38">
        <f>I52+Q52</f>
        <v>282</v>
      </c>
      <c r="I52" s="38">
        <f t="shared" si="24"/>
        <v>278</v>
      </c>
      <c r="J52" s="15">
        <v>179</v>
      </c>
      <c r="K52" s="15"/>
      <c r="L52" s="20">
        <f t="shared" si="25"/>
        <v>97</v>
      </c>
      <c r="M52" s="15">
        <v>2</v>
      </c>
      <c r="N52" s="15"/>
      <c r="O52" s="17"/>
      <c r="P52" s="17"/>
      <c r="Q52" s="15">
        <v>4</v>
      </c>
      <c r="R52" s="21">
        <f>SUM(L52:Q52)</f>
        <v>103</v>
      </c>
      <c r="S52" s="40">
        <f>IF(ISERROR((J52+K52)/I52*100)=TRUE,0,(J52+K52)/I52*100)</f>
        <v>64.38848920863309</v>
      </c>
      <c r="T52" s="44"/>
    </row>
    <row r="53" spans="1:20" ht="18.75" customHeight="1">
      <c r="A53" s="12">
        <v>36</v>
      </c>
      <c r="B53" s="13" t="s">
        <v>106</v>
      </c>
      <c r="C53" s="31">
        <f>D53+E53</f>
        <v>432</v>
      </c>
      <c r="D53" s="29">
        <v>132</v>
      </c>
      <c r="E53" s="14">
        <v>300</v>
      </c>
      <c r="F53" s="15">
        <v>9</v>
      </c>
      <c r="G53" s="26"/>
      <c r="H53" s="38">
        <f>I53+Q53</f>
        <v>423</v>
      </c>
      <c r="I53" s="38">
        <f>SUM(J53:P53)</f>
        <v>386</v>
      </c>
      <c r="J53" s="15">
        <v>271</v>
      </c>
      <c r="K53" s="15"/>
      <c r="L53" s="20">
        <f t="shared" si="25"/>
        <v>115</v>
      </c>
      <c r="M53" s="15"/>
      <c r="N53" s="15"/>
      <c r="O53" s="17"/>
      <c r="P53" s="17"/>
      <c r="Q53" s="15">
        <v>37</v>
      </c>
      <c r="R53" s="21">
        <f>SUM(L53:Q53)</f>
        <v>152</v>
      </c>
      <c r="S53" s="40">
        <f>IF(ISERROR((J53+K53)/I53*100)=TRUE,0,(J53+K53)/I53*100)</f>
        <v>70.20725388601036</v>
      </c>
      <c r="T53" s="44">
        <v>19</v>
      </c>
    </row>
    <row r="54" spans="1:20" ht="18.75" customHeight="1">
      <c r="A54" s="12">
        <v>37</v>
      </c>
      <c r="B54" s="13" t="s">
        <v>135</v>
      </c>
      <c r="C54" s="31">
        <f>D54+E54</f>
        <v>65</v>
      </c>
      <c r="D54" s="29">
        <v>0</v>
      </c>
      <c r="E54" s="14">
        <v>65</v>
      </c>
      <c r="F54" s="15">
        <v>2</v>
      </c>
      <c r="G54" s="26"/>
      <c r="H54" s="38">
        <f>I54+Q54</f>
        <v>63</v>
      </c>
      <c r="I54" s="38">
        <f>SUM(J54:P54)</f>
        <v>63</v>
      </c>
      <c r="J54" s="15">
        <v>29</v>
      </c>
      <c r="K54" s="15"/>
      <c r="L54" s="20">
        <f>C54-F54-J54-K54-SUM(M54:Q54)</f>
        <v>34</v>
      </c>
      <c r="M54" s="15"/>
      <c r="N54" s="15"/>
      <c r="O54" s="17"/>
      <c r="P54" s="17"/>
      <c r="Q54" s="15"/>
      <c r="R54" s="21">
        <f>SUM(L54:Q54)</f>
        <v>34</v>
      </c>
      <c r="S54" s="40">
        <f>IF(ISERROR((J54+K54)/I54*100)=TRUE,0,(J54+K54)/I54*100)</f>
        <v>46.03174603174603</v>
      </c>
      <c r="T54" s="44">
        <v>0</v>
      </c>
    </row>
    <row r="55" spans="1:20" ht="18.75" customHeight="1">
      <c r="A55" s="12">
        <v>38</v>
      </c>
      <c r="B55" s="13" t="s">
        <v>141</v>
      </c>
      <c r="C55" s="31">
        <f t="shared" si="23"/>
        <v>35</v>
      </c>
      <c r="D55" s="29">
        <v>0</v>
      </c>
      <c r="E55" s="14">
        <v>35</v>
      </c>
      <c r="F55" s="15"/>
      <c r="G55" s="26"/>
      <c r="H55" s="38">
        <f>I55+Q55</f>
        <v>35</v>
      </c>
      <c r="I55" s="38">
        <f t="shared" si="24"/>
        <v>-20</v>
      </c>
      <c r="J55" s="15">
        <v>14</v>
      </c>
      <c r="K55" s="15"/>
      <c r="L55" s="20">
        <f t="shared" si="25"/>
        <v>-34</v>
      </c>
      <c r="M55" s="15"/>
      <c r="N55" s="15"/>
      <c r="O55" s="17"/>
      <c r="P55" s="17"/>
      <c r="Q55" s="15">
        <v>55</v>
      </c>
      <c r="R55" s="21">
        <f>SUM(L55:Q55)</f>
        <v>21</v>
      </c>
      <c r="S55" s="40">
        <f>IF(ISERROR((J55+K55)/I55*100)=TRUE,0,(J55+K55)/I55*100)</f>
        <v>-70</v>
      </c>
      <c r="T55" s="44">
        <v>0</v>
      </c>
    </row>
    <row r="56" spans="1:21" ht="21.75" customHeight="1">
      <c r="A56" s="30" t="s">
        <v>73</v>
      </c>
      <c r="B56" s="35" t="s">
        <v>89</v>
      </c>
      <c r="C56" s="31">
        <f aca="true" t="shared" si="26" ref="C56:K56">SUM(C57:C63)</f>
        <v>1945</v>
      </c>
      <c r="D56" s="32">
        <f t="shared" si="26"/>
        <v>840</v>
      </c>
      <c r="E56" s="31">
        <f t="shared" si="26"/>
        <v>1105</v>
      </c>
      <c r="F56" s="31">
        <f t="shared" si="26"/>
        <v>59</v>
      </c>
      <c r="G56" s="33">
        <f t="shared" si="26"/>
        <v>0</v>
      </c>
      <c r="H56" s="31">
        <f t="shared" si="26"/>
        <v>1886</v>
      </c>
      <c r="I56" s="31">
        <f t="shared" si="26"/>
        <v>1695</v>
      </c>
      <c r="J56" s="31">
        <f t="shared" si="26"/>
        <v>809</v>
      </c>
      <c r="K56" s="31">
        <f t="shared" si="26"/>
        <v>18</v>
      </c>
      <c r="L56" s="32">
        <f>H56-J56-K56-SUM(M56:Q56)</f>
        <v>857</v>
      </c>
      <c r="M56" s="31">
        <f aca="true" t="shared" si="27" ref="M56:T56">SUM(M57:M63)</f>
        <v>10</v>
      </c>
      <c r="N56" s="31">
        <f t="shared" si="27"/>
        <v>0</v>
      </c>
      <c r="O56" s="31">
        <f t="shared" si="27"/>
        <v>0</v>
      </c>
      <c r="P56" s="31">
        <f t="shared" si="27"/>
        <v>1</v>
      </c>
      <c r="Q56" s="31">
        <f t="shared" si="27"/>
        <v>191</v>
      </c>
      <c r="R56" s="32">
        <f t="shared" si="27"/>
        <v>1059</v>
      </c>
      <c r="S56" s="34">
        <f t="shared" si="7"/>
        <v>48.7905604719764</v>
      </c>
      <c r="T56" s="49">
        <f t="shared" si="27"/>
        <v>74</v>
      </c>
      <c r="U56" s="2">
        <v>4</v>
      </c>
    </row>
    <row r="57" spans="1:20" ht="17.25" customHeight="1">
      <c r="A57" s="12">
        <v>39</v>
      </c>
      <c r="B57" s="13" t="s">
        <v>46</v>
      </c>
      <c r="C57" s="31">
        <f aca="true" t="shared" si="28" ref="C57:C63">D57+E57</f>
        <v>110</v>
      </c>
      <c r="D57" s="29">
        <v>110</v>
      </c>
      <c r="E57" s="14">
        <v>0</v>
      </c>
      <c r="F57" s="15">
        <v>0</v>
      </c>
      <c r="G57" s="26">
        <v>0</v>
      </c>
      <c r="H57" s="38">
        <f t="shared" si="4"/>
        <v>110</v>
      </c>
      <c r="I57" s="38">
        <f aca="true" t="shared" si="29" ref="I57:I63">SUM(J57:P57)</f>
        <v>84</v>
      </c>
      <c r="J57" s="15">
        <v>15</v>
      </c>
      <c r="K57" s="15">
        <v>2</v>
      </c>
      <c r="L57" s="20">
        <f aca="true" t="shared" si="30" ref="L57:L63">C57-F57-J57-K57-SUM(M57:Q57)</f>
        <v>67</v>
      </c>
      <c r="M57" s="15">
        <v>0</v>
      </c>
      <c r="N57" s="15">
        <v>0</v>
      </c>
      <c r="O57" s="17">
        <v>0</v>
      </c>
      <c r="P57" s="17">
        <v>0</v>
      </c>
      <c r="Q57" s="15">
        <v>26</v>
      </c>
      <c r="R57" s="21">
        <f aca="true" t="shared" si="31" ref="R57:R84">SUM(L57:Q57)</f>
        <v>93</v>
      </c>
      <c r="S57" s="40">
        <f aca="true" t="shared" si="32" ref="S57:S63">IF(ISERROR((J57+K57)/I57*100)=TRUE,0,(J57+K57)/I57*100)</f>
        <v>20.238095238095237</v>
      </c>
      <c r="T57" s="44">
        <v>26</v>
      </c>
    </row>
    <row r="58" spans="1:20" ht="17.25" customHeight="1">
      <c r="A58" s="12">
        <v>40</v>
      </c>
      <c r="B58" s="13" t="s">
        <v>47</v>
      </c>
      <c r="C58" s="31">
        <f t="shared" si="28"/>
        <v>316</v>
      </c>
      <c r="D58" s="29">
        <v>95</v>
      </c>
      <c r="E58" s="14">
        <v>221</v>
      </c>
      <c r="F58" s="15">
        <v>10</v>
      </c>
      <c r="G58" s="26">
        <v>0</v>
      </c>
      <c r="H58" s="38">
        <f t="shared" si="4"/>
        <v>306</v>
      </c>
      <c r="I58" s="38">
        <f t="shared" si="29"/>
        <v>269</v>
      </c>
      <c r="J58" s="15">
        <v>168</v>
      </c>
      <c r="K58" s="15">
        <v>1</v>
      </c>
      <c r="L58" s="20">
        <f t="shared" si="30"/>
        <v>99</v>
      </c>
      <c r="M58" s="15">
        <v>0</v>
      </c>
      <c r="N58" s="15">
        <v>0</v>
      </c>
      <c r="O58" s="17">
        <v>0</v>
      </c>
      <c r="P58" s="17">
        <v>1</v>
      </c>
      <c r="Q58" s="15">
        <v>37</v>
      </c>
      <c r="R58" s="21">
        <f t="shared" si="31"/>
        <v>137</v>
      </c>
      <c r="S58" s="40">
        <f t="shared" si="32"/>
        <v>62.825278810408925</v>
      </c>
      <c r="T58" s="44">
        <v>11</v>
      </c>
    </row>
    <row r="59" spans="1:20" ht="17.25" customHeight="1">
      <c r="A59" s="12">
        <v>41</v>
      </c>
      <c r="B59" s="13" t="s">
        <v>48</v>
      </c>
      <c r="C59" s="31">
        <f t="shared" si="28"/>
        <v>406</v>
      </c>
      <c r="D59" s="29">
        <v>172</v>
      </c>
      <c r="E59" s="14">
        <v>234</v>
      </c>
      <c r="F59" s="15">
        <v>13</v>
      </c>
      <c r="G59" s="26">
        <v>0</v>
      </c>
      <c r="H59" s="38">
        <f t="shared" si="4"/>
        <v>393</v>
      </c>
      <c r="I59" s="38">
        <f t="shared" si="29"/>
        <v>348</v>
      </c>
      <c r="J59" s="15">
        <v>178</v>
      </c>
      <c r="K59" s="15">
        <v>5</v>
      </c>
      <c r="L59" s="20">
        <f t="shared" si="30"/>
        <v>163</v>
      </c>
      <c r="M59" s="15">
        <v>2</v>
      </c>
      <c r="N59" s="15">
        <v>0</v>
      </c>
      <c r="O59" s="17">
        <v>0</v>
      </c>
      <c r="P59" s="17">
        <v>0</v>
      </c>
      <c r="Q59" s="15">
        <v>45</v>
      </c>
      <c r="R59" s="21">
        <f t="shared" si="31"/>
        <v>210</v>
      </c>
      <c r="S59" s="40">
        <f t="shared" si="32"/>
        <v>52.58620689655172</v>
      </c>
      <c r="T59" s="44">
        <v>29</v>
      </c>
    </row>
    <row r="60" spans="1:20" ht="17.25" customHeight="1">
      <c r="A60" s="12">
        <v>42</v>
      </c>
      <c r="B60" s="13" t="s">
        <v>114</v>
      </c>
      <c r="C60" s="31">
        <f t="shared" si="28"/>
        <v>398</v>
      </c>
      <c r="D60" s="29">
        <v>147</v>
      </c>
      <c r="E60" s="14">
        <v>251</v>
      </c>
      <c r="F60" s="15">
        <v>16</v>
      </c>
      <c r="G60" s="26">
        <v>0</v>
      </c>
      <c r="H60" s="38">
        <f>I60+Q60</f>
        <v>382</v>
      </c>
      <c r="I60" s="38">
        <f t="shared" si="29"/>
        <v>349</v>
      </c>
      <c r="J60" s="15">
        <v>155</v>
      </c>
      <c r="K60" s="15">
        <v>2</v>
      </c>
      <c r="L60" s="20">
        <f t="shared" si="30"/>
        <v>186</v>
      </c>
      <c r="M60" s="15">
        <v>6</v>
      </c>
      <c r="N60" s="15">
        <v>0</v>
      </c>
      <c r="O60" s="17">
        <v>0</v>
      </c>
      <c r="P60" s="17">
        <v>0</v>
      </c>
      <c r="Q60" s="15">
        <v>33</v>
      </c>
      <c r="R60" s="21">
        <f>SUM(L60:Q60)</f>
        <v>225</v>
      </c>
      <c r="S60" s="40">
        <f t="shared" si="32"/>
        <v>44.985673352435526</v>
      </c>
      <c r="T60" s="44">
        <v>0</v>
      </c>
    </row>
    <row r="61" spans="1:20" ht="17.25" customHeight="1">
      <c r="A61" s="12">
        <v>43</v>
      </c>
      <c r="B61" s="13" t="s">
        <v>57</v>
      </c>
      <c r="C61" s="31">
        <f t="shared" si="28"/>
        <v>547</v>
      </c>
      <c r="D61" s="29">
        <v>236</v>
      </c>
      <c r="E61" s="14">
        <v>311</v>
      </c>
      <c r="F61" s="15">
        <v>19</v>
      </c>
      <c r="G61" s="26">
        <v>0</v>
      </c>
      <c r="H61" s="38">
        <f>I61+Q61</f>
        <v>528</v>
      </c>
      <c r="I61" s="38">
        <f t="shared" si="29"/>
        <v>501</v>
      </c>
      <c r="J61" s="15">
        <v>235</v>
      </c>
      <c r="K61" s="15">
        <v>8</v>
      </c>
      <c r="L61" s="20">
        <f t="shared" si="30"/>
        <v>258</v>
      </c>
      <c r="M61" s="15">
        <v>0</v>
      </c>
      <c r="N61" s="15">
        <v>0</v>
      </c>
      <c r="O61" s="17">
        <v>0</v>
      </c>
      <c r="P61" s="17">
        <v>0</v>
      </c>
      <c r="Q61" s="15">
        <v>27</v>
      </c>
      <c r="R61" s="21">
        <f>SUM(L61:Q61)</f>
        <v>285</v>
      </c>
      <c r="S61" s="40">
        <f t="shared" si="32"/>
        <v>48.50299401197605</v>
      </c>
      <c r="T61" s="44">
        <v>8</v>
      </c>
    </row>
    <row r="62" spans="1:20" ht="17.25" customHeight="1">
      <c r="A62" s="12">
        <v>44</v>
      </c>
      <c r="B62" s="13" t="s">
        <v>137</v>
      </c>
      <c r="C62" s="31">
        <f t="shared" si="28"/>
        <v>44</v>
      </c>
      <c r="D62" s="29">
        <v>0</v>
      </c>
      <c r="E62" s="14">
        <v>44</v>
      </c>
      <c r="F62" s="15">
        <v>0</v>
      </c>
      <c r="G62" s="26">
        <v>0</v>
      </c>
      <c r="H62" s="38">
        <f>I62+Q62</f>
        <v>44</v>
      </c>
      <c r="I62" s="38">
        <f t="shared" si="29"/>
        <v>43</v>
      </c>
      <c r="J62" s="15">
        <v>32</v>
      </c>
      <c r="K62" s="15">
        <v>0</v>
      </c>
      <c r="L62" s="20">
        <f t="shared" si="30"/>
        <v>11</v>
      </c>
      <c r="M62" s="15">
        <v>0</v>
      </c>
      <c r="N62" s="15">
        <v>0</v>
      </c>
      <c r="O62" s="17">
        <v>0</v>
      </c>
      <c r="P62" s="17">
        <v>0</v>
      </c>
      <c r="Q62" s="15">
        <v>1</v>
      </c>
      <c r="R62" s="21">
        <f>SUM(L62:Q62)</f>
        <v>12</v>
      </c>
      <c r="S62" s="40">
        <f t="shared" si="32"/>
        <v>74.4186046511628</v>
      </c>
      <c r="T62" s="44"/>
    </row>
    <row r="63" spans="1:20" ht="17.25" customHeight="1">
      <c r="A63" s="12">
        <v>45</v>
      </c>
      <c r="B63" s="13" t="s">
        <v>138</v>
      </c>
      <c r="C63" s="31">
        <f t="shared" si="28"/>
        <v>124</v>
      </c>
      <c r="D63" s="29">
        <v>80</v>
      </c>
      <c r="E63" s="14">
        <v>44</v>
      </c>
      <c r="F63" s="15">
        <v>1</v>
      </c>
      <c r="G63" s="26">
        <v>0</v>
      </c>
      <c r="H63" s="38">
        <f t="shared" si="4"/>
        <v>123</v>
      </c>
      <c r="I63" s="38">
        <f t="shared" si="29"/>
        <v>101</v>
      </c>
      <c r="J63" s="15">
        <v>26</v>
      </c>
      <c r="K63" s="15">
        <v>0</v>
      </c>
      <c r="L63" s="20">
        <f t="shared" si="30"/>
        <v>73</v>
      </c>
      <c r="M63" s="15">
        <v>2</v>
      </c>
      <c r="N63" s="15">
        <v>0</v>
      </c>
      <c r="O63" s="17">
        <v>0</v>
      </c>
      <c r="P63" s="17">
        <v>0</v>
      </c>
      <c r="Q63" s="15">
        <v>22</v>
      </c>
      <c r="R63" s="21">
        <f t="shared" si="31"/>
        <v>97</v>
      </c>
      <c r="S63" s="40">
        <f t="shared" si="32"/>
        <v>25.742574257425744</v>
      </c>
      <c r="T63" s="44"/>
    </row>
    <row r="64" spans="1:21" ht="21.75" customHeight="1">
      <c r="A64" s="30" t="s">
        <v>74</v>
      </c>
      <c r="B64" s="35" t="s">
        <v>50</v>
      </c>
      <c r="C64" s="31">
        <f aca="true" t="shared" si="33" ref="C64:K64">SUM(C65:C70)</f>
        <v>2315</v>
      </c>
      <c r="D64" s="32">
        <f t="shared" si="33"/>
        <v>939</v>
      </c>
      <c r="E64" s="31">
        <f t="shared" si="33"/>
        <v>1376</v>
      </c>
      <c r="F64" s="31">
        <f t="shared" si="33"/>
        <v>32</v>
      </c>
      <c r="G64" s="33">
        <f t="shared" si="33"/>
        <v>0</v>
      </c>
      <c r="H64" s="31">
        <f t="shared" si="33"/>
        <v>2283</v>
      </c>
      <c r="I64" s="31">
        <f t="shared" si="33"/>
        <v>1971</v>
      </c>
      <c r="J64" s="31">
        <f t="shared" si="33"/>
        <v>996</v>
      </c>
      <c r="K64" s="31">
        <f t="shared" si="33"/>
        <v>18</v>
      </c>
      <c r="L64" s="32">
        <f>H64-J64-K64-SUM(M64:Q64)</f>
        <v>923</v>
      </c>
      <c r="M64" s="31">
        <f aca="true" t="shared" si="34" ref="M64:R64">SUM(M65:M70)</f>
        <v>31</v>
      </c>
      <c r="N64" s="31">
        <f t="shared" si="34"/>
        <v>3</v>
      </c>
      <c r="O64" s="31">
        <f t="shared" si="34"/>
        <v>0</v>
      </c>
      <c r="P64" s="31">
        <f t="shared" si="34"/>
        <v>0</v>
      </c>
      <c r="Q64" s="31">
        <f t="shared" si="34"/>
        <v>312</v>
      </c>
      <c r="R64" s="31">
        <f t="shared" si="34"/>
        <v>1269</v>
      </c>
      <c r="S64" s="34">
        <f t="shared" si="7"/>
        <v>51.44596651445966</v>
      </c>
      <c r="T64" s="50">
        <v>95</v>
      </c>
      <c r="U64" s="2">
        <v>4</v>
      </c>
    </row>
    <row r="65" spans="1:20" ht="19.5" customHeight="1">
      <c r="A65" s="12">
        <v>46</v>
      </c>
      <c r="B65" s="13" t="s">
        <v>133</v>
      </c>
      <c r="C65" s="31">
        <f aca="true" t="shared" si="35" ref="C65:C70">D65+E65</f>
        <v>505</v>
      </c>
      <c r="D65" s="29">
        <v>203</v>
      </c>
      <c r="E65" s="14">
        <v>302</v>
      </c>
      <c r="F65" s="15">
        <v>12</v>
      </c>
      <c r="G65" s="26"/>
      <c r="H65" s="38">
        <f t="shared" si="4"/>
        <v>493</v>
      </c>
      <c r="I65" s="38">
        <f aca="true" t="shared" si="36" ref="I65:I70">SUM(J65:P65)</f>
        <v>403</v>
      </c>
      <c r="J65" s="15">
        <v>194</v>
      </c>
      <c r="K65" s="15">
        <v>1</v>
      </c>
      <c r="L65" s="20">
        <f aca="true" t="shared" si="37" ref="L65:L70">C65-F65-J65-K65-SUM(M65:Q65)</f>
        <v>203</v>
      </c>
      <c r="M65" s="15">
        <v>5</v>
      </c>
      <c r="N65" s="15"/>
      <c r="O65" s="17"/>
      <c r="P65" s="17"/>
      <c r="Q65" s="15">
        <v>90</v>
      </c>
      <c r="R65" s="21">
        <f t="shared" si="31"/>
        <v>298</v>
      </c>
      <c r="S65" s="40">
        <f t="shared" si="7"/>
        <v>48.38709677419355</v>
      </c>
      <c r="T65" s="44"/>
    </row>
    <row r="66" spans="1:20" ht="19.5" customHeight="1">
      <c r="A66" s="12">
        <v>47</v>
      </c>
      <c r="B66" s="13" t="s">
        <v>52</v>
      </c>
      <c r="C66" s="31">
        <f t="shared" si="35"/>
        <v>421</v>
      </c>
      <c r="D66" s="29">
        <v>147</v>
      </c>
      <c r="E66" s="14">
        <v>274</v>
      </c>
      <c r="F66" s="15">
        <v>2</v>
      </c>
      <c r="G66" s="26"/>
      <c r="H66" s="38">
        <f t="shared" si="4"/>
        <v>419</v>
      </c>
      <c r="I66" s="38">
        <f t="shared" si="36"/>
        <v>375</v>
      </c>
      <c r="J66" s="15">
        <v>182</v>
      </c>
      <c r="K66" s="15"/>
      <c r="L66" s="20">
        <f t="shared" si="37"/>
        <v>179</v>
      </c>
      <c r="M66" s="15">
        <v>14</v>
      </c>
      <c r="N66" s="15"/>
      <c r="O66" s="17"/>
      <c r="P66" s="17"/>
      <c r="Q66" s="15">
        <v>44</v>
      </c>
      <c r="R66" s="21">
        <f t="shared" si="31"/>
        <v>237</v>
      </c>
      <c r="S66" s="40">
        <f t="shared" si="7"/>
        <v>48.53333333333333</v>
      </c>
      <c r="T66" s="44"/>
    </row>
    <row r="67" spans="1:20" ht="19.5" customHeight="1">
      <c r="A67" s="12">
        <v>48</v>
      </c>
      <c r="B67" s="13" t="s">
        <v>53</v>
      </c>
      <c r="C67" s="31">
        <f t="shared" si="35"/>
        <v>393</v>
      </c>
      <c r="D67" s="29">
        <v>185</v>
      </c>
      <c r="E67" s="14">
        <v>208</v>
      </c>
      <c r="F67" s="15">
        <v>4</v>
      </c>
      <c r="G67" s="26"/>
      <c r="H67" s="38">
        <f t="shared" si="4"/>
        <v>389</v>
      </c>
      <c r="I67" s="38">
        <f t="shared" si="36"/>
        <v>341</v>
      </c>
      <c r="J67" s="15">
        <v>180</v>
      </c>
      <c r="K67" s="15">
        <v>1</v>
      </c>
      <c r="L67" s="20">
        <f t="shared" si="37"/>
        <v>154</v>
      </c>
      <c r="M67" s="15">
        <v>5</v>
      </c>
      <c r="N67" s="15">
        <v>1</v>
      </c>
      <c r="O67" s="17"/>
      <c r="P67" s="17"/>
      <c r="Q67" s="15">
        <v>48</v>
      </c>
      <c r="R67" s="21">
        <f t="shared" si="31"/>
        <v>208</v>
      </c>
      <c r="S67" s="40">
        <f t="shared" si="7"/>
        <v>53.0791788856305</v>
      </c>
      <c r="T67" s="44"/>
    </row>
    <row r="68" spans="1:20" ht="19.5" customHeight="1">
      <c r="A68" s="12">
        <v>49</v>
      </c>
      <c r="B68" s="13" t="s">
        <v>54</v>
      </c>
      <c r="C68" s="31">
        <f t="shared" si="35"/>
        <v>471</v>
      </c>
      <c r="D68" s="29">
        <v>286</v>
      </c>
      <c r="E68" s="14">
        <v>185</v>
      </c>
      <c r="F68" s="15">
        <v>1</v>
      </c>
      <c r="G68" s="26"/>
      <c r="H68" s="38">
        <f>I68+Q68</f>
        <v>470</v>
      </c>
      <c r="I68" s="38">
        <f>SUM(J68:P68)</f>
        <v>344</v>
      </c>
      <c r="J68" s="15">
        <v>134</v>
      </c>
      <c r="K68" s="15">
        <v>9</v>
      </c>
      <c r="L68" s="20">
        <f t="shared" si="37"/>
        <v>194</v>
      </c>
      <c r="M68" s="15">
        <v>5</v>
      </c>
      <c r="N68" s="15">
        <v>2</v>
      </c>
      <c r="O68" s="17"/>
      <c r="P68" s="17"/>
      <c r="Q68" s="15">
        <v>126</v>
      </c>
      <c r="R68" s="21">
        <f>SUM(L68:Q68)</f>
        <v>327</v>
      </c>
      <c r="S68" s="40">
        <f>IF(ISERROR((J68+K68)/I68*100)=TRUE,0,(J68+K68)/I68*100)</f>
        <v>41.56976744186046</v>
      </c>
      <c r="T68" s="44"/>
    </row>
    <row r="69" spans="1:20" ht="19.5" customHeight="1">
      <c r="A69" s="12">
        <v>50</v>
      </c>
      <c r="B69" s="13" t="s">
        <v>91</v>
      </c>
      <c r="C69" s="31">
        <f>D69+E69</f>
        <v>428</v>
      </c>
      <c r="D69" s="29">
        <v>109</v>
      </c>
      <c r="E69" s="14">
        <v>319</v>
      </c>
      <c r="F69" s="15">
        <v>13</v>
      </c>
      <c r="G69" s="26"/>
      <c r="H69" s="38">
        <f>I69+Q69</f>
        <v>415</v>
      </c>
      <c r="I69" s="38">
        <f>SUM(J69:P69)</f>
        <v>412</v>
      </c>
      <c r="J69" s="15">
        <v>217</v>
      </c>
      <c r="K69" s="15">
        <v>7</v>
      </c>
      <c r="L69" s="20">
        <f t="shared" si="37"/>
        <v>188</v>
      </c>
      <c r="M69" s="15"/>
      <c r="N69" s="15"/>
      <c r="O69" s="17"/>
      <c r="P69" s="17"/>
      <c r="Q69" s="15">
        <v>3</v>
      </c>
      <c r="R69" s="21">
        <f>SUM(L69:Q69)</f>
        <v>191</v>
      </c>
      <c r="S69" s="40">
        <f>IF(ISERROR((J69+K69)/I69*100)=TRUE,0,(J69+K69)/I69*100)</f>
        <v>54.36893203883495</v>
      </c>
      <c r="T69" s="44"/>
    </row>
    <row r="70" spans="1:20" ht="19.5" customHeight="1">
      <c r="A70" s="12">
        <v>51</v>
      </c>
      <c r="B70" s="13" t="s">
        <v>136</v>
      </c>
      <c r="C70" s="31">
        <f t="shared" si="35"/>
        <v>97</v>
      </c>
      <c r="D70" s="29">
        <v>9</v>
      </c>
      <c r="E70" s="14">
        <v>88</v>
      </c>
      <c r="F70" s="15"/>
      <c r="G70" s="26"/>
      <c r="H70" s="38">
        <f t="shared" si="4"/>
        <v>97</v>
      </c>
      <c r="I70" s="38">
        <f t="shared" si="36"/>
        <v>96</v>
      </c>
      <c r="J70" s="15">
        <v>89</v>
      </c>
      <c r="K70" s="15"/>
      <c r="L70" s="20">
        <f t="shared" si="37"/>
        <v>5</v>
      </c>
      <c r="M70" s="15">
        <v>2</v>
      </c>
      <c r="N70" s="15"/>
      <c r="O70" s="17"/>
      <c r="P70" s="17"/>
      <c r="Q70" s="15">
        <v>1</v>
      </c>
      <c r="R70" s="21">
        <f t="shared" si="31"/>
        <v>8</v>
      </c>
      <c r="S70" s="40">
        <f t="shared" si="7"/>
        <v>92.70833333333334</v>
      </c>
      <c r="T70" s="44"/>
    </row>
    <row r="71" spans="1:21" ht="21.75" customHeight="1">
      <c r="A71" s="30" t="s">
        <v>75</v>
      </c>
      <c r="B71" s="35" t="s">
        <v>55</v>
      </c>
      <c r="C71" s="31">
        <f>SUM(C72:C76)</f>
        <v>3308</v>
      </c>
      <c r="D71" s="31">
        <f aca="true" t="shared" si="38" ref="D71:K71">SUM(D72:D76)</f>
        <v>1677</v>
      </c>
      <c r="E71" s="31">
        <f t="shared" si="38"/>
        <v>1631</v>
      </c>
      <c r="F71" s="31">
        <f t="shared" si="38"/>
        <v>8</v>
      </c>
      <c r="G71" s="31">
        <f t="shared" si="38"/>
        <v>0</v>
      </c>
      <c r="H71" s="31">
        <f t="shared" si="38"/>
        <v>3300</v>
      </c>
      <c r="I71" s="31">
        <f t="shared" si="38"/>
        <v>2530</v>
      </c>
      <c r="J71" s="31">
        <f t="shared" si="38"/>
        <v>1391</v>
      </c>
      <c r="K71" s="31">
        <f t="shared" si="38"/>
        <v>16</v>
      </c>
      <c r="L71" s="32">
        <f>H71-J71-K71-SUM(M71:Q71)</f>
        <v>1018</v>
      </c>
      <c r="M71" s="31">
        <f aca="true" t="shared" si="39" ref="M71:R71">SUM(M72:M76)</f>
        <v>105</v>
      </c>
      <c r="N71" s="31">
        <f t="shared" si="39"/>
        <v>0</v>
      </c>
      <c r="O71" s="31">
        <f t="shared" si="39"/>
        <v>0</v>
      </c>
      <c r="P71" s="31">
        <f t="shared" si="39"/>
        <v>0</v>
      </c>
      <c r="Q71" s="31">
        <f t="shared" si="39"/>
        <v>770</v>
      </c>
      <c r="R71" s="31">
        <f t="shared" si="39"/>
        <v>1893</v>
      </c>
      <c r="S71" s="34">
        <f t="shared" si="7"/>
        <v>55.612648221343875</v>
      </c>
      <c r="T71" s="50">
        <v>366</v>
      </c>
      <c r="U71" s="2">
        <v>4</v>
      </c>
    </row>
    <row r="72" spans="1:20" ht="16.5" customHeight="1">
      <c r="A72" s="12">
        <v>52</v>
      </c>
      <c r="B72" s="13" t="s">
        <v>112</v>
      </c>
      <c r="C72" s="31">
        <f>D72+E72</f>
        <v>6</v>
      </c>
      <c r="D72" s="29">
        <v>0</v>
      </c>
      <c r="E72" s="14">
        <v>6</v>
      </c>
      <c r="F72" s="15"/>
      <c r="G72" s="26">
        <v>0</v>
      </c>
      <c r="H72" s="38">
        <f>I72+Q72</f>
        <v>6</v>
      </c>
      <c r="I72" s="38">
        <f>SUM(J72:P72)</f>
        <v>6</v>
      </c>
      <c r="J72" s="15">
        <v>6</v>
      </c>
      <c r="K72" s="15"/>
      <c r="L72" s="20">
        <f>C72-F72-J72-K72-SUM(M72:Q72)</f>
        <v>0</v>
      </c>
      <c r="M72" s="15"/>
      <c r="N72" s="15"/>
      <c r="O72" s="17">
        <v>0</v>
      </c>
      <c r="P72" s="17"/>
      <c r="Q72" s="15"/>
      <c r="R72" s="21">
        <f>SUM(L72:Q72)</f>
        <v>0</v>
      </c>
      <c r="S72" s="40">
        <f>IF(ISERROR((J72+K72)/I72*100)=TRUE,0,(J72+K72)/I72*100)</f>
        <v>100</v>
      </c>
      <c r="T72" s="44"/>
    </row>
    <row r="73" spans="1:20" ht="16.5" customHeight="1">
      <c r="A73" s="12">
        <v>53</v>
      </c>
      <c r="B73" s="13" t="s">
        <v>56</v>
      </c>
      <c r="C73" s="31">
        <f>D73+E73</f>
        <v>1076</v>
      </c>
      <c r="D73" s="29">
        <v>537</v>
      </c>
      <c r="E73" s="14">
        <v>539</v>
      </c>
      <c r="F73" s="15">
        <v>3</v>
      </c>
      <c r="G73" s="26"/>
      <c r="H73" s="38">
        <f t="shared" si="4"/>
        <v>1073</v>
      </c>
      <c r="I73" s="38">
        <f>SUM(J73:P73)</f>
        <v>817</v>
      </c>
      <c r="J73" s="15">
        <v>483</v>
      </c>
      <c r="K73" s="15">
        <v>1</v>
      </c>
      <c r="L73" s="20">
        <f>C73-F73-J73-K73-SUM(M73:Q73)</f>
        <v>316</v>
      </c>
      <c r="M73" s="15">
        <v>17</v>
      </c>
      <c r="N73" s="15"/>
      <c r="O73" s="17">
        <v>0</v>
      </c>
      <c r="P73" s="17"/>
      <c r="Q73" s="15">
        <v>256</v>
      </c>
      <c r="R73" s="21">
        <f t="shared" si="31"/>
        <v>589</v>
      </c>
      <c r="S73" s="40">
        <f t="shared" si="7"/>
        <v>59.241126070991434</v>
      </c>
      <c r="T73" s="44"/>
    </row>
    <row r="74" spans="1:20" ht="16.5" customHeight="1">
      <c r="A74" s="12">
        <v>54</v>
      </c>
      <c r="B74" s="13" t="s">
        <v>38</v>
      </c>
      <c r="C74" s="31">
        <f>D74+E74</f>
        <v>655</v>
      </c>
      <c r="D74" s="29">
        <v>361</v>
      </c>
      <c r="E74" s="14">
        <v>294</v>
      </c>
      <c r="F74" s="15"/>
      <c r="G74" s="26"/>
      <c r="H74" s="38">
        <f t="shared" si="4"/>
        <v>655</v>
      </c>
      <c r="I74" s="38">
        <f>SUM(J74:P74)</f>
        <v>445</v>
      </c>
      <c r="J74" s="15">
        <v>250</v>
      </c>
      <c r="K74" s="15">
        <v>3</v>
      </c>
      <c r="L74" s="20">
        <f>C74-F74-J74-K74-SUM(M74:Q74)</f>
        <v>185</v>
      </c>
      <c r="M74" s="15">
        <v>7</v>
      </c>
      <c r="N74" s="15"/>
      <c r="O74" s="17"/>
      <c r="P74" s="17"/>
      <c r="Q74" s="15">
        <v>210</v>
      </c>
      <c r="R74" s="21">
        <f t="shared" si="31"/>
        <v>402</v>
      </c>
      <c r="S74" s="40">
        <f t="shared" si="7"/>
        <v>56.853932584269664</v>
      </c>
      <c r="T74" s="44"/>
    </row>
    <row r="75" spans="1:20" ht="16.5" customHeight="1">
      <c r="A75" s="12">
        <v>55</v>
      </c>
      <c r="B75" s="13" t="s">
        <v>58</v>
      </c>
      <c r="C75" s="31">
        <f>D75+E75</f>
        <v>876</v>
      </c>
      <c r="D75" s="29">
        <v>455</v>
      </c>
      <c r="E75" s="14">
        <v>421</v>
      </c>
      <c r="F75" s="15"/>
      <c r="G75" s="26"/>
      <c r="H75" s="38">
        <f t="shared" si="4"/>
        <v>876</v>
      </c>
      <c r="I75" s="38">
        <f>SUM(J75:P75)</f>
        <v>697</v>
      </c>
      <c r="J75" s="15">
        <v>342</v>
      </c>
      <c r="K75" s="15">
        <v>6</v>
      </c>
      <c r="L75" s="20">
        <f>C75-F75-J75-K75-SUM(M75:Q75)</f>
        <v>297</v>
      </c>
      <c r="M75" s="15">
        <v>52</v>
      </c>
      <c r="N75" s="15"/>
      <c r="O75" s="17"/>
      <c r="P75" s="17"/>
      <c r="Q75" s="15">
        <v>179</v>
      </c>
      <c r="R75" s="21">
        <f t="shared" si="31"/>
        <v>528</v>
      </c>
      <c r="S75" s="40">
        <f t="shared" si="7"/>
        <v>49.92826398852224</v>
      </c>
      <c r="T75" s="44"/>
    </row>
    <row r="76" spans="1:20" ht="16.5" customHeight="1">
      <c r="A76" s="12">
        <v>56</v>
      </c>
      <c r="B76" s="13" t="s">
        <v>109</v>
      </c>
      <c r="C76" s="31">
        <f>D76+E76</f>
        <v>695</v>
      </c>
      <c r="D76" s="29">
        <v>324</v>
      </c>
      <c r="E76" s="14">
        <v>371</v>
      </c>
      <c r="F76" s="15">
        <v>5</v>
      </c>
      <c r="G76" s="26"/>
      <c r="H76" s="38">
        <f t="shared" si="4"/>
        <v>690</v>
      </c>
      <c r="I76" s="38">
        <f>SUM(J76:P76)</f>
        <v>565</v>
      </c>
      <c r="J76" s="15">
        <v>310</v>
      </c>
      <c r="K76" s="15">
        <v>6</v>
      </c>
      <c r="L76" s="20">
        <f>C76-F76-J76-K76-SUM(M76:Q76)</f>
        <v>220</v>
      </c>
      <c r="M76" s="15">
        <v>29</v>
      </c>
      <c r="N76" s="15"/>
      <c r="O76" s="17"/>
      <c r="P76" s="17"/>
      <c r="Q76" s="15">
        <v>125</v>
      </c>
      <c r="R76" s="21">
        <f t="shared" si="31"/>
        <v>374</v>
      </c>
      <c r="S76" s="40">
        <f t="shared" si="7"/>
        <v>55.929203539823014</v>
      </c>
      <c r="T76" s="44"/>
    </row>
    <row r="77" spans="1:21" ht="21.75" customHeight="1">
      <c r="A77" s="30" t="s">
        <v>76</v>
      </c>
      <c r="B77" s="35" t="s">
        <v>59</v>
      </c>
      <c r="C77" s="31">
        <f aca="true" t="shared" si="40" ref="C77:K77">SUM(C78:C81)</f>
        <v>1145</v>
      </c>
      <c r="D77" s="32">
        <f t="shared" si="40"/>
        <v>381</v>
      </c>
      <c r="E77" s="31">
        <f t="shared" si="40"/>
        <v>764</v>
      </c>
      <c r="F77" s="31">
        <f t="shared" si="40"/>
        <v>12</v>
      </c>
      <c r="G77" s="33">
        <f t="shared" si="40"/>
        <v>0</v>
      </c>
      <c r="H77" s="31">
        <f t="shared" si="40"/>
        <v>1133</v>
      </c>
      <c r="I77" s="31">
        <f t="shared" si="40"/>
        <v>956</v>
      </c>
      <c r="J77" s="31">
        <f t="shared" si="40"/>
        <v>573</v>
      </c>
      <c r="K77" s="31">
        <f t="shared" si="40"/>
        <v>9</v>
      </c>
      <c r="L77" s="32">
        <f>H77-J77-K77-SUM(M77:Q77)</f>
        <v>354</v>
      </c>
      <c r="M77" s="31">
        <f aca="true" t="shared" si="41" ref="M77:R77">SUM(M78:M81)</f>
        <v>19</v>
      </c>
      <c r="N77" s="31">
        <f t="shared" si="41"/>
        <v>0</v>
      </c>
      <c r="O77" s="31">
        <f t="shared" si="41"/>
        <v>0</v>
      </c>
      <c r="P77" s="31">
        <f t="shared" si="41"/>
        <v>1</v>
      </c>
      <c r="Q77" s="31">
        <f t="shared" si="41"/>
        <v>177</v>
      </c>
      <c r="R77" s="32">
        <f t="shared" si="41"/>
        <v>551</v>
      </c>
      <c r="S77" s="34">
        <f t="shared" si="7"/>
        <v>60.87866108786611</v>
      </c>
      <c r="T77" s="45">
        <f>SUM(T78:T81)</f>
        <v>162</v>
      </c>
      <c r="U77" s="51">
        <v>4</v>
      </c>
    </row>
    <row r="78" spans="1:20" ht="19.5" customHeight="1">
      <c r="A78" s="12">
        <v>57</v>
      </c>
      <c r="B78" s="13" t="s">
        <v>107</v>
      </c>
      <c r="C78" s="31">
        <f>D78+E78</f>
        <v>269</v>
      </c>
      <c r="D78" s="29">
        <v>12</v>
      </c>
      <c r="E78" s="14">
        <v>257</v>
      </c>
      <c r="F78" s="15">
        <v>0</v>
      </c>
      <c r="G78" s="26"/>
      <c r="H78" s="38">
        <f t="shared" si="4"/>
        <v>269</v>
      </c>
      <c r="I78" s="38">
        <f>SUM(J78:P78)</f>
        <v>269</v>
      </c>
      <c r="J78" s="15">
        <v>240</v>
      </c>
      <c r="K78" s="15">
        <v>1</v>
      </c>
      <c r="L78" s="20">
        <f>C78-F78-J78-K78-SUM(M78:Q78)</f>
        <v>28</v>
      </c>
      <c r="M78" s="15"/>
      <c r="N78" s="15">
        <v>0</v>
      </c>
      <c r="O78" s="17"/>
      <c r="P78" s="17"/>
      <c r="Q78" s="15"/>
      <c r="R78" s="21">
        <f t="shared" si="31"/>
        <v>28</v>
      </c>
      <c r="S78" s="40">
        <f t="shared" si="7"/>
        <v>89.59107806691449</v>
      </c>
      <c r="T78" s="44"/>
    </row>
    <row r="79" spans="1:20" ht="19.5" customHeight="1">
      <c r="A79" s="12">
        <v>58</v>
      </c>
      <c r="B79" s="13" t="s">
        <v>60</v>
      </c>
      <c r="C79" s="31">
        <f>D79+E79</f>
        <v>388</v>
      </c>
      <c r="D79" s="29">
        <v>144</v>
      </c>
      <c r="E79" s="14">
        <v>244</v>
      </c>
      <c r="F79" s="15">
        <v>0</v>
      </c>
      <c r="G79" s="26"/>
      <c r="H79" s="38">
        <f>I79+Q79</f>
        <v>388</v>
      </c>
      <c r="I79" s="38">
        <f>SUM(J79:P79)</f>
        <v>332</v>
      </c>
      <c r="J79" s="15">
        <v>164</v>
      </c>
      <c r="K79" s="15">
        <v>3</v>
      </c>
      <c r="L79" s="20">
        <f>C79-F79-J79-K79-SUM(M79:Q79)</f>
        <v>163</v>
      </c>
      <c r="M79" s="15">
        <v>2</v>
      </c>
      <c r="N79" s="15">
        <v>0</v>
      </c>
      <c r="O79" s="17"/>
      <c r="P79" s="17"/>
      <c r="Q79" s="15">
        <v>56</v>
      </c>
      <c r="R79" s="21">
        <f>SUM(L79:Q79)</f>
        <v>221</v>
      </c>
      <c r="S79" s="40">
        <f aca="true" t="shared" si="42" ref="S79:S89">IF(ISERROR((J79+K79)/I79*100)=TRUE,0,(J79+K79)/I79*100)</f>
        <v>50.30120481927711</v>
      </c>
      <c r="T79" s="44">
        <v>55</v>
      </c>
    </row>
    <row r="80" spans="1:20" ht="19.5" customHeight="1">
      <c r="A80" s="12">
        <v>59</v>
      </c>
      <c r="B80" s="13" t="s">
        <v>108</v>
      </c>
      <c r="C80" s="31">
        <f>D80+E80</f>
        <v>199</v>
      </c>
      <c r="D80" s="29">
        <v>56</v>
      </c>
      <c r="E80" s="14">
        <v>143</v>
      </c>
      <c r="F80" s="15">
        <v>2</v>
      </c>
      <c r="G80" s="26"/>
      <c r="H80" s="38">
        <f>I80+Q80</f>
        <v>197</v>
      </c>
      <c r="I80" s="38">
        <f>SUM(J80:P80)</f>
        <v>172</v>
      </c>
      <c r="J80" s="15">
        <v>109</v>
      </c>
      <c r="K80" s="15">
        <v>3</v>
      </c>
      <c r="L80" s="20">
        <f>C80-F80-J80-K80-SUM(M80:Q80)</f>
        <v>59</v>
      </c>
      <c r="M80" s="15"/>
      <c r="N80" s="15"/>
      <c r="O80" s="17"/>
      <c r="P80" s="17">
        <v>1</v>
      </c>
      <c r="Q80" s="15">
        <v>25</v>
      </c>
      <c r="R80" s="21">
        <f>SUM(L80:Q80)</f>
        <v>85</v>
      </c>
      <c r="S80" s="40">
        <f>IF(ISERROR((J80+K80)/I80*100)=TRUE,0,(J80+K80)/I80*100)</f>
        <v>65.11627906976744</v>
      </c>
      <c r="T80" s="44">
        <v>25</v>
      </c>
    </row>
    <row r="81" spans="1:20" ht="19.5" customHeight="1">
      <c r="A81" s="12">
        <v>60</v>
      </c>
      <c r="B81" s="13" t="s">
        <v>129</v>
      </c>
      <c r="C81" s="31">
        <f>D81+E81</f>
        <v>289</v>
      </c>
      <c r="D81" s="29">
        <v>169</v>
      </c>
      <c r="E81" s="14">
        <v>120</v>
      </c>
      <c r="F81" s="15">
        <v>10</v>
      </c>
      <c r="G81" s="26"/>
      <c r="H81" s="38">
        <f>I81+Q81</f>
        <v>279</v>
      </c>
      <c r="I81" s="38">
        <f>SUM(J81:P81)</f>
        <v>183</v>
      </c>
      <c r="J81" s="15">
        <v>60</v>
      </c>
      <c r="K81" s="15">
        <v>2</v>
      </c>
      <c r="L81" s="20">
        <f>C81-F81-J81-K81-SUM(M81:Q81)</f>
        <v>104</v>
      </c>
      <c r="M81" s="15">
        <v>17</v>
      </c>
      <c r="N81" s="15">
        <v>0</v>
      </c>
      <c r="O81" s="17"/>
      <c r="P81" s="17"/>
      <c r="Q81" s="15">
        <v>96</v>
      </c>
      <c r="R81" s="21">
        <f>SUM(L81:Q81)</f>
        <v>217</v>
      </c>
      <c r="S81" s="40">
        <f t="shared" si="42"/>
        <v>33.87978142076503</v>
      </c>
      <c r="T81" s="44">
        <v>82</v>
      </c>
    </row>
    <row r="82" spans="1:21" ht="21.75" customHeight="1">
      <c r="A82" s="30" t="s">
        <v>77</v>
      </c>
      <c r="B82" s="35" t="s">
        <v>61</v>
      </c>
      <c r="C82" s="31">
        <f aca="true" t="shared" si="43" ref="C82:K82">SUM(C83:C84)</f>
        <v>825</v>
      </c>
      <c r="D82" s="31">
        <f t="shared" si="43"/>
        <v>452</v>
      </c>
      <c r="E82" s="31">
        <f t="shared" si="43"/>
        <v>373</v>
      </c>
      <c r="F82" s="31">
        <f t="shared" si="43"/>
        <v>22</v>
      </c>
      <c r="G82" s="31">
        <f t="shared" si="43"/>
        <v>0</v>
      </c>
      <c r="H82" s="31">
        <f t="shared" si="43"/>
        <v>803</v>
      </c>
      <c r="I82" s="31">
        <f t="shared" si="43"/>
        <v>629</v>
      </c>
      <c r="J82" s="31">
        <f t="shared" si="43"/>
        <v>283</v>
      </c>
      <c r="K82" s="31">
        <f t="shared" si="43"/>
        <v>24</v>
      </c>
      <c r="L82" s="32">
        <f>H82-J82-K82-SUM(M82:Q82)</f>
        <v>282</v>
      </c>
      <c r="M82" s="31">
        <f>SUM(M83:M84)</f>
        <v>38</v>
      </c>
      <c r="N82" s="31">
        <f>SUM(N83:N84)</f>
        <v>0</v>
      </c>
      <c r="O82" s="31">
        <f>SUM(O83:O84)</f>
        <v>0</v>
      </c>
      <c r="P82" s="31">
        <f>SUM(P83:P84)</f>
        <v>2</v>
      </c>
      <c r="Q82" s="31">
        <f>SUM(Q83:Q84)</f>
        <v>174</v>
      </c>
      <c r="R82" s="36">
        <f t="shared" si="31"/>
        <v>496</v>
      </c>
      <c r="S82" s="37">
        <f t="shared" si="42"/>
        <v>48.807631160572335</v>
      </c>
      <c r="T82" s="45">
        <f>T83+T84</f>
        <v>132</v>
      </c>
      <c r="U82" s="2">
        <v>4</v>
      </c>
    </row>
    <row r="83" spans="1:20" ht="19.5" customHeight="1">
      <c r="A83" s="12">
        <v>61</v>
      </c>
      <c r="B83" s="13" t="s">
        <v>49</v>
      </c>
      <c r="C83" s="31">
        <f>D83+E83</f>
        <v>404</v>
      </c>
      <c r="D83" s="29">
        <v>211</v>
      </c>
      <c r="E83" s="14">
        <v>193</v>
      </c>
      <c r="F83" s="15">
        <v>15</v>
      </c>
      <c r="G83" s="26">
        <v>0</v>
      </c>
      <c r="H83" s="38">
        <f>I83+Q83</f>
        <v>389</v>
      </c>
      <c r="I83" s="38">
        <f>SUM(J83:P83)</f>
        <v>302</v>
      </c>
      <c r="J83" s="15">
        <v>158</v>
      </c>
      <c r="K83" s="15">
        <v>10</v>
      </c>
      <c r="L83" s="20">
        <f>C83-F83-J83-K83-SUM(M83:Q83)</f>
        <v>132</v>
      </c>
      <c r="M83" s="15">
        <v>0</v>
      </c>
      <c r="N83" s="15">
        <v>0</v>
      </c>
      <c r="O83" s="17">
        <v>0</v>
      </c>
      <c r="P83" s="17">
        <v>2</v>
      </c>
      <c r="Q83" s="15">
        <v>87</v>
      </c>
      <c r="R83" s="21">
        <f>SUM(L83:Q83)</f>
        <v>221</v>
      </c>
      <c r="S83" s="40">
        <f t="shared" si="42"/>
        <v>55.62913907284768</v>
      </c>
      <c r="T83" s="46">
        <v>64</v>
      </c>
    </row>
    <row r="84" spans="1:20" ht="19.5" customHeight="1">
      <c r="A84" s="12">
        <v>62</v>
      </c>
      <c r="B84" s="13" t="s">
        <v>105</v>
      </c>
      <c r="C84" s="31">
        <f>D84+E84</f>
        <v>421</v>
      </c>
      <c r="D84" s="29">
        <v>241</v>
      </c>
      <c r="E84" s="14">
        <v>180</v>
      </c>
      <c r="F84" s="15">
        <v>7</v>
      </c>
      <c r="G84" s="26">
        <v>0</v>
      </c>
      <c r="H84" s="38">
        <f t="shared" si="4"/>
        <v>414</v>
      </c>
      <c r="I84" s="38">
        <f>SUM(J84:P84)</f>
        <v>327</v>
      </c>
      <c r="J84" s="15">
        <v>125</v>
      </c>
      <c r="K84" s="15">
        <v>14</v>
      </c>
      <c r="L84" s="20">
        <f>C84-F84-J84-K84-SUM(M84:Q84)</f>
        <v>150</v>
      </c>
      <c r="M84" s="15">
        <v>38</v>
      </c>
      <c r="N84" s="15"/>
      <c r="O84" s="17">
        <v>0</v>
      </c>
      <c r="P84" s="17">
        <v>0</v>
      </c>
      <c r="Q84" s="15">
        <v>87</v>
      </c>
      <c r="R84" s="21">
        <f t="shared" si="31"/>
        <v>275</v>
      </c>
      <c r="S84" s="40">
        <f t="shared" si="42"/>
        <v>42.50764525993883</v>
      </c>
      <c r="T84" s="46">
        <v>68</v>
      </c>
    </row>
    <row r="85" spans="1:21" ht="21.75" customHeight="1">
      <c r="A85" s="30" t="s">
        <v>78</v>
      </c>
      <c r="B85" s="35" t="s">
        <v>62</v>
      </c>
      <c r="C85" s="31">
        <f>SUM(C86:C89)</f>
        <v>811</v>
      </c>
      <c r="D85" s="39">
        <f aca="true" t="shared" si="44" ref="D85:M85">SUM(D86:D89)</f>
        <v>416</v>
      </c>
      <c r="E85" s="31">
        <f t="shared" si="44"/>
        <v>395</v>
      </c>
      <c r="F85" s="31">
        <f t="shared" si="44"/>
        <v>6</v>
      </c>
      <c r="G85" s="33">
        <f t="shared" si="44"/>
        <v>0</v>
      </c>
      <c r="H85" s="31">
        <f t="shared" si="44"/>
        <v>805</v>
      </c>
      <c r="I85" s="31">
        <f t="shared" si="44"/>
        <v>708</v>
      </c>
      <c r="J85" s="31">
        <f t="shared" si="44"/>
        <v>286</v>
      </c>
      <c r="K85" s="31">
        <f t="shared" si="44"/>
        <v>8</v>
      </c>
      <c r="L85" s="32">
        <f>H85-J85-K85-SUM(M85:Q85)</f>
        <v>385</v>
      </c>
      <c r="M85" s="31">
        <f t="shared" si="44"/>
        <v>5</v>
      </c>
      <c r="N85" s="31">
        <f>SUM(N86:N89)</f>
        <v>0</v>
      </c>
      <c r="O85" s="31">
        <f>SUM(O86:O89)</f>
        <v>0</v>
      </c>
      <c r="P85" s="31">
        <f>SUM(P86:P89)</f>
        <v>24</v>
      </c>
      <c r="Q85" s="31">
        <f>SUM(Q86:Q89)</f>
        <v>97</v>
      </c>
      <c r="R85" s="32">
        <f>SUM(R86:R89)</f>
        <v>511</v>
      </c>
      <c r="S85" s="34">
        <f t="shared" si="42"/>
        <v>41.52542372881356</v>
      </c>
      <c r="T85" s="45">
        <f>SUM(T86:T89)</f>
        <v>95</v>
      </c>
      <c r="U85" s="2">
        <v>4</v>
      </c>
    </row>
    <row r="86" spans="1:20" ht="18.75" customHeight="1">
      <c r="A86" s="12">
        <v>63</v>
      </c>
      <c r="B86" s="13" t="s">
        <v>98</v>
      </c>
      <c r="C86" s="31">
        <f>D86+E86</f>
        <v>118</v>
      </c>
      <c r="D86" s="29">
        <v>24</v>
      </c>
      <c r="E86" s="14">
        <v>94</v>
      </c>
      <c r="F86" s="15">
        <v>3</v>
      </c>
      <c r="G86" s="26"/>
      <c r="H86" s="38">
        <f t="shared" si="4"/>
        <v>115</v>
      </c>
      <c r="I86" s="38">
        <f>SUM(J86:P86)</f>
        <v>114</v>
      </c>
      <c r="J86" s="15">
        <v>74</v>
      </c>
      <c r="K86" s="15"/>
      <c r="L86" s="20">
        <f>C86-F86-J86-K86-SUM(M86:Q86)</f>
        <v>40</v>
      </c>
      <c r="M86" s="15"/>
      <c r="N86" s="15"/>
      <c r="O86" s="17"/>
      <c r="P86" s="17">
        <v>0</v>
      </c>
      <c r="Q86" s="15">
        <v>1</v>
      </c>
      <c r="R86" s="21">
        <f>SUM(L86:Q86)</f>
        <v>41</v>
      </c>
      <c r="S86" s="40">
        <f t="shared" si="42"/>
        <v>64.91228070175438</v>
      </c>
      <c r="T86" s="44"/>
    </row>
    <row r="87" spans="1:20" ht="18.75" customHeight="1">
      <c r="A87" s="12">
        <v>64</v>
      </c>
      <c r="B87" s="13" t="s">
        <v>63</v>
      </c>
      <c r="C87" s="31">
        <f>D87+E87</f>
        <v>252</v>
      </c>
      <c r="D87" s="29">
        <v>162</v>
      </c>
      <c r="E87" s="14">
        <v>90</v>
      </c>
      <c r="F87" s="15">
        <v>0</v>
      </c>
      <c r="G87" s="26"/>
      <c r="H87" s="38">
        <f t="shared" si="4"/>
        <v>252</v>
      </c>
      <c r="I87" s="38">
        <f>SUM(J87:P87)</f>
        <v>215</v>
      </c>
      <c r="J87" s="15">
        <v>55</v>
      </c>
      <c r="K87" s="15">
        <v>1</v>
      </c>
      <c r="L87" s="20">
        <f>C87-F87-J87-K87-SUM(M87:Q87)</f>
        <v>137</v>
      </c>
      <c r="M87" s="15"/>
      <c r="N87" s="15"/>
      <c r="O87" s="17"/>
      <c r="P87" s="17">
        <v>22</v>
      </c>
      <c r="Q87" s="15">
        <v>37</v>
      </c>
      <c r="R87" s="21">
        <f>SUM(L87:Q87)</f>
        <v>196</v>
      </c>
      <c r="S87" s="40">
        <f t="shared" si="42"/>
        <v>26.046511627906977</v>
      </c>
      <c r="T87" s="44">
        <v>33</v>
      </c>
    </row>
    <row r="88" spans="1:20" ht="18.75" customHeight="1">
      <c r="A88" s="12">
        <v>65</v>
      </c>
      <c r="B88" s="13" t="s">
        <v>64</v>
      </c>
      <c r="C88" s="31">
        <f>D88+E88</f>
        <v>168</v>
      </c>
      <c r="D88" s="29">
        <v>117</v>
      </c>
      <c r="E88" s="14">
        <v>51</v>
      </c>
      <c r="F88" s="15"/>
      <c r="G88" s="26"/>
      <c r="H88" s="38">
        <f t="shared" si="4"/>
        <v>168</v>
      </c>
      <c r="I88" s="38">
        <f>SUM(J88:P88)</f>
        <v>137</v>
      </c>
      <c r="J88" s="15">
        <v>37</v>
      </c>
      <c r="K88" s="15">
        <v>1</v>
      </c>
      <c r="L88" s="20">
        <f>C88-F88-J88-K88-SUM(M88:Q88)</f>
        <v>96</v>
      </c>
      <c r="M88" s="15">
        <v>3</v>
      </c>
      <c r="N88" s="15">
        <v>0</v>
      </c>
      <c r="O88" s="17"/>
      <c r="P88" s="17"/>
      <c r="Q88" s="15">
        <v>31</v>
      </c>
      <c r="R88" s="21">
        <f>SUM(L88:Q88)</f>
        <v>130</v>
      </c>
      <c r="S88" s="40">
        <f t="shared" si="42"/>
        <v>27.73722627737226</v>
      </c>
      <c r="T88" s="44">
        <v>34</v>
      </c>
    </row>
    <row r="89" spans="1:20" ht="18.75" customHeight="1">
      <c r="A89" s="12">
        <v>66</v>
      </c>
      <c r="B89" s="13" t="s">
        <v>65</v>
      </c>
      <c r="C89" s="31">
        <f>D89+E89</f>
        <v>273</v>
      </c>
      <c r="D89" s="29">
        <v>113</v>
      </c>
      <c r="E89" s="19">
        <v>160</v>
      </c>
      <c r="F89" s="18">
        <v>3</v>
      </c>
      <c r="G89" s="28"/>
      <c r="H89" s="38">
        <f t="shared" si="4"/>
        <v>270</v>
      </c>
      <c r="I89" s="38">
        <f>SUM(J89:P89)</f>
        <v>242</v>
      </c>
      <c r="J89" s="19">
        <v>120</v>
      </c>
      <c r="K89" s="18">
        <v>6</v>
      </c>
      <c r="L89" s="20">
        <f>C89-F89-J89-K89-SUM(M89:Q89)</f>
        <v>112</v>
      </c>
      <c r="M89" s="19">
        <v>2</v>
      </c>
      <c r="N89" s="19"/>
      <c r="O89" s="19"/>
      <c r="P89" s="19">
        <v>2</v>
      </c>
      <c r="Q89" s="19">
        <v>28</v>
      </c>
      <c r="R89" s="21">
        <f>SUM(L89:Q89)</f>
        <v>144</v>
      </c>
      <c r="S89" s="40">
        <f t="shared" si="42"/>
        <v>52.066115702479344</v>
      </c>
      <c r="T89" s="44">
        <v>28</v>
      </c>
    </row>
    <row r="90" spans="2:19" ht="15.75" customHeight="1">
      <c r="B90" s="1" t="s">
        <v>116</v>
      </c>
      <c r="N90" s="68" t="s">
        <v>142</v>
      </c>
      <c r="O90" s="68"/>
      <c r="P90" s="68"/>
      <c r="Q90" s="68"/>
      <c r="R90" s="68"/>
      <c r="S90" s="68"/>
    </row>
    <row r="91" spans="14:19" ht="15.75" customHeight="1">
      <c r="N91" s="68" t="s">
        <v>93</v>
      </c>
      <c r="O91" s="68"/>
      <c r="P91" s="68"/>
      <c r="Q91" s="68"/>
      <c r="R91" s="68"/>
      <c r="S91" s="68"/>
    </row>
    <row r="92" spans="2:19" ht="16.5" customHeight="1">
      <c r="B92" s="22" t="s">
        <v>117</v>
      </c>
      <c r="N92" s="68" t="s">
        <v>94</v>
      </c>
      <c r="O92" s="68"/>
      <c r="P92" s="68"/>
      <c r="Q92" s="68"/>
      <c r="R92" s="68"/>
      <c r="S92" s="68"/>
    </row>
    <row r="93" spans="14:19" ht="78.75" customHeight="1">
      <c r="N93" s="102" t="s">
        <v>67</v>
      </c>
      <c r="O93" s="102"/>
      <c r="P93" s="102"/>
      <c r="Q93" s="102"/>
      <c r="R93" s="102"/>
      <c r="S93" s="102"/>
    </row>
    <row r="94" ht="24.75" customHeight="1"/>
    <row r="95" spans="2:18" ht="24.75" customHeight="1">
      <c r="B95" s="1"/>
      <c r="O95" s="102"/>
      <c r="P95" s="102"/>
      <c r="Q95" s="102"/>
      <c r="R95" s="102"/>
    </row>
    <row r="96" spans="15:18" ht="24.75" customHeight="1">
      <c r="O96" s="102"/>
      <c r="P96" s="102"/>
      <c r="Q96" s="102"/>
      <c r="R96" s="102"/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4.75" customHeight="1"/>
    <row r="129" ht="24.75" customHeight="1"/>
    <row r="130" ht="24.75" customHeight="1"/>
    <row r="131" ht="24.75" customHeight="1"/>
    <row r="132" ht="24.75" customHeight="1"/>
    <row r="133" ht="21.75" customHeight="1"/>
    <row r="134" ht="21.75" customHeight="1"/>
    <row r="135" ht="21.75" customHeight="1"/>
    <row r="136" ht="21.75" customHeight="1"/>
    <row r="137" ht="19.5" customHeight="1"/>
    <row r="138" ht="19.5" customHeight="1"/>
    <row r="139" ht="19.5" customHeight="1"/>
    <row r="140" ht="19.5" customHeight="1"/>
    <row r="141" ht="21.75" customHeight="1"/>
    <row r="142" ht="18" customHeight="1"/>
    <row r="143" ht="18" customHeight="1"/>
    <row r="144" ht="18" customHeight="1"/>
    <row r="145" ht="8.25" customHeight="1"/>
    <row r="146" ht="6.75" customHeight="1"/>
  </sheetData>
  <sheetProtection/>
  <mergeCells count="40">
    <mergeCell ref="G7:G11"/>
    <mergeCell ref="H7:Q7"/>
    <mergeCell ref="K10:K11"/>
    <mergeCell ref="O96:R96"/>
    <mergeCell ref="L10:L11"/>
    <mergeCell ref="O95:R95"/>
    <mergeCell ref="R7:R11"/>
    <mergeCell ref="N93:S93"/>
    <mergeCell ref="I9:I11"/>
    <mergeCell ref="I8:P8"/>
    <mergeCell ref="T7:T11"/>
    <mergeCell ref="S7:S11"/>
    <mergeCell ref="A12:B12"/>
    <mergeCell ref="N90:S90"/>
    <mergeCell ref="N91:S91"/>
    <mergeCell ref="A7:B11"/>
    <mergeCell ref="C7:E7"/>
    <mergeCell ref="Q8:Q11"/>
    <mergeCell ref="O10:O11"/>
    <mergeCell ref="M10:M11"/>
    <mergeCell ref="N92:S92"/>
    <mergeCell ref="J9:P9"/>
    <mergeCell ref="C8:C11"/>
    <mergeCell ref="D8:E9"/>
    <mergeCell ref="H8:H11"/>
    <mergeCell ref="N10:N11"/>
    <mergeCell ref="J10:J11"/>
    <mergeCell ref="D10:D11"/>
    <mergeCell ref="E10:E11"/>
    <mergeCell ref="F7:F11"/>
    <mergeCell ref="P10:P11"/>
    <mergeCell ref="A1:C1"/>
    <mergeCell ref="D1:O1"/>
    <mergeCell ref="P1:S1"/>
    <mergeCell ref="A2:C2"/>
    <mergeCell ref="D2:O2"/>
    <mergeCell ref="O4:Q4"/>
    <mergeCell ref="D3:Q3"/>
    <mergeCell ref="P2:S2"/>
    <mergeCell ref="I4:L4"/>
  </mergeCells>
  <printOptions horizontalCentered="1"/>
  <pageMargins left="0.24" right="0.16" top="0.29" bottom="0.2" header="0.31" footer="0.2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U144"/>
  <sheetViews>
    <sheetView showZeros="0" tabSelected="1" zoomScalePageLayoutView="0" workbookViewId="0" topLeftCell="A1">
      <selection activeCell="Z15" sqref="Z15"/>
    </sheetView>
  </sheetViews>
  <sheetFormatPr defaultColWidth="9.21484375" defaultRowHeight="15"/>
  <cols>
    <col min="1" max="1" width="2.21484375" style="110" customWidth="1"/>
    <col min="2" max="2" width="9.4453125" style="110" customWidth="1"/>
    <col min="3" max="3" width="8.4453125" style="110" customWidth="1"/>
    <col min="4" max="4" width="8.5546875" style="186" customWidth="1"/>
    <col min="5" max="5" width="8.77734375" style="110" customWidth="1"/>
    <col min="6" max="6" width="6.77734375" style="110" customWidth="1"/>
    <col min="7" max="7" width="6.3359375" style="110" customWidth="1"/>
    <col min="8" max="9" width="8.4453125" style="110" customWidth="1"/>
    <col min="10" max="10" width="7.6640625" style="110" customWidth="1"/>
    <col min="11" max="11" width="7.4453125" style="110" customWidth="1"/>
    <col min="12" max="12" width="4.3359375" style="110" customWidth="1"/>
    <col min="13" max="13" width="8.5546875" style="110" customWidth="1"/>
    <col min="14" max="14" width="7.4453125" style="110" customWidth="1"/>
    <col min="15" max="15" width="6.99609375" style="110" customWidth="1"/>
    <col min="16" max="16" width="3.10546875" style="110" customWidth="1"/>
    <col min="17" max="17" width="6.10546875" style="110" customWidth="1"/>
    <col min="18" max="18" width="8.3359375" style="110" customWidth="1"/>
    <col min="19" max="19" width="8.4453125" style="110" customWidth="1"/>
    <col min="20" max="20" width="4.5546875" style="110" customWidth="1"/>
    <col min="21" max="21" width="7.4453125" style="109" hidden="1" customWidth="1"/>
    <col min="22" max="16384" width="9.21484375" style="110" customWidth="1"/>
  </cols>
  <sheetData>
    <row r="1" spans="1:20" ht="29.25" customHeight="1">
      <c r="A1" s="104" t="s">
        <v>28</v>
      </c>
      <c r="B1" s="104"/>
      <c r="C1" s="105" t="s">
        <v>84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 t="s">
        <v>81</v>
      </c>
      <c r="S1" s="108"/>
      <c r="T1" s="108"/>
    </row>
    <row r="2" spans="1:20" ht="30" customHeight="1">
      <c r="A2" s="111" t="s">
        <v>6</v>
      </c>
      <c r="B2" s="111"/>
      <c r="C2" s="112" t="s">
        <v>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7" t="s">
        <v>80</v>
      </c>
      <c r="S2" s="108"/>
      <c r="T2" s="108"/>
    </row>
    <row r="3" spans="1:20" ht="11.25">
      <c r="A3" s="114" t="s">
        <v>2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08" t="s">
        <v>29</v>
      </c>
      <c r="S3" s="108"/>
      <c r="T3" s="108"/>
    </row>
    <row r="4" spans="1:20" ht="15.75" customHeight="1">
      <c r="A4" s="114"/>
      <c r="B4" s="114"/>
      <c r="C4" s="116"/>
      <c r="D4" s="117"/>
      <c r="E4" s="118" t="s">
        <v>139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  <c r="S4" s="120"/>
      <c r="T4" s="120"/>
    </row>
    <row r="5" spans="1:21" s="124" customFormat="1" ht="13.5" customHeight="1">
      <c r="A5" s="121"/>
      <c r="B5" s="114"/>
      <c r="C5" s="114"/>
      <c r="D5" s="117"/>
      <c r="E5" s="120"/>
      <c r="F5" s="120"/>
      <c r="G5" s="120"/>
      <c r="H5" s="120"/>
      <c r="I5" s="122" t="s">
        <v>140</v>
      </c>
      <c r="J5" s="122"/>
      <c r="K5" s="122"/>
      <c r="L5" s="122"/>
      <c r="M5" s="120"/>
      <c r="N5" s="120"/>
      <c r="O5" s="120"/>
      <c r="P5" s="120"/>
      <c r="Q5" s="120"/>
      <c r="R5" s="120"/>
      <c r="S5" s="120"/>
      <c r="T5" s="120"/>
      <c r="U5" s="123"/>
    </row>
    <row r="6" spans="1:21" s="134" customFormat="1" ht="13.5" customHeight="1">
      <c r="A6" s="125" t="s">
        <v>7</v>
      </c>
      <c r="B6" s="126"/>
      <c r="C6" s="127" t="s">
        <v>8</v>
      </c>
      <c r="D6" s="128"/>
      <c r="E6" s="129"/>
      <c r="F6" s="130" t="s">
        <v>9</v>
      </c>
      <c r="G6" s="131" t="s">
        <v>10</v>
      </c>
      <c r="H6" s="127" t="s">
        <v>11</v>
      </c>
      <c r="I6" s="128"/>
      <c r="J6" s="128"/>
      <c r="K6" s="128"/>
      <c r="L6" s="128"/>
      <c r="M6" s="128"/>
      <c r="N6" s="128"/>
      <c r="O6" s="128"/>
      <c r="P6" s="128"/>
      <c r="Q6" s="128"/>
      <c r="R6" s="129"/>
      <c r="S6" s="132" t="s">
        <v>12</v>
      </c>
      <c r="T6" s="132" t="s">
        <v>30</v>
      </c>
      <c r="U6" s="133" t="s">
        <v>120</v>
      </c>
    </row>
    <row r="7" spans="1:21" s="144" customFormat="1" ht="14.25" customHeight="1">
      <c r="A7" s="135"/>
      <c r="B7" s="136"/>
      <c r="C7" s="132" t="s">
        <v>13</v>
      </c>
      <c r="D7" s="130" t="s">
        <v>14</v>
      </c>
      <c r="E7" s="137"/>
      <c r="F7" s="138"/>
      <c r="G7" s="139"/>
      <c r="H7" s="140" t="s">
        <v>4</v>
      </c>
      <c r="I7" s="141" t="s">
        <v>15</v>
      </c>
      <c r="J7" s="142"/>
      <c r="K7" s="142"/>
      <c r="L7" s="142"/>
      <c r="M7" s="142"/>
      <c r="N7" s="142"/>
      <c r="O7" s="142"/>
      <c r="P7" s="142"/>
      <c r="Q7" s="143"/>
      <c r="R7" s="138" t="s">
        <v>16</v>
      </c>
      <c r="S7" s="140"/>
      <c r="T7" s="140"/>
      <c r="U7" s="133"/>
    </row>
    <row r="8" spans="1:21" ht="19.5" customHeight="1">
      <c r="A8" s="135"/>
      <c r="B8" s="136"/>
      <c r="C8" s="140"/>
      <c r="D8" s="141"/>
      <c r="E8" s="143"/>
      <c r="F8" s="138"/>
      <c r="G8" s="139"/>
      <c r="H8" s="140"/>
      <c r="I8" s="132" t="s">
        <v>4</v>
      </c>
      <c r="J8" s="145" t="s">
        <v>14</v>
      </c>
      <c r="K8" s="146"/>
      <c r="L8" s="146"/>
      <c r="M8" s="146"/>
      <c r="N8" s="146"/>
      <c r="O8" s="146"/>
      <c r="P8" s="146"/>
      <c r="Q8" s="147"/>
      <c r="R8" s="138"/>
      <c r="S8" s="140"/>
      <c r="T8" s="140"/>
      <c r="U8" s="133"/>
    </row>
    <row r="9" spans="1:21" ht="12" customHeight="1">
      <c r="A9" s="135"/>
      <c r="B9" s="136"/>
      <c r="C9" s="140"/>
      <c r="D9" s="148" t="s">
        <v>17</v>
      </c>
      <c r="E9" s="132" t="s">
        <v>18</v>
      </c>
      <c r="F9" s="138"/>
      <c r="G9" s="139"/>
      <c r="H9" s="140"/>
      <c r="I9" s="140"/>
      <c r="J9" s="149" t="s">
        <v>19</v>
      </c>
      <c r="K9" s="149" t="s">
        <v>20</v>
      </c>
      <c r="L9" s="149" t="s">
        <v>85</v>
      </c>
      <c r="M9" s="150" t="s">
        <v>21</v>
      </c>
      <c r="N9" s="132" t="s">
        <v>22</v>
      </c>
      <c r="O9" s="132" t="s">
        <v>23</v>
      </c>
      <c r="P9" s="132" t="s">
        <v>24</v>
      </c>
      <c r="Q9" s="132" t="s">
        <v>25</v>
      </c>
      <c r="R9" s="138"/>
      <c r="S9" s="140"/>
      <c r="T9" s="140"/>
      <c r="U9" s="133"/>
    </row>
    <row r="10" spans="1:21" ht="41.25" customHeight="1">
      <c r="A10" s="151"/>
      <c r="B10" s="152"/>
      <c r="C10" s="153"/>
      <c r="D10" s="154"/>
      <c r="E10" s="153"/>
      <c r="F10" s="141"/>
      <c r="G10" s="155"/>
      <c r="H10" s="153"/>
      <c r="I10" s="153"/>
      <c r="J10" s="149"/>
      <c r="K10" s="149"/>
      <c r="L10" s="149"/>
      <c r="M10" s="150"/>
      <c r="N10" s="156"/>
      <c r="O10" s="153"/>
      <c r="P10" s="153"/>
      <c r="Q10" s="153"/>
      <c r="R10" s="141"/>
      <c r="S10" s="153"/>
      <c r="T10" s="153"/>
      <c r="U10" s="133"/>
    </row>
    <row r="11" spans="1:21" ht="12.75" customHeight="1">
      <c r="A11" s="157" t="s">
        <v>26</v>
      </c>
      <c r="B11" s="158"/>
      <c r="C11" s="159">
        <v>1</v>
      </c>
      <c r="D11" s="160">
        <v>2</v>
      </c>
      <c r="E11" s="159">
        <v>3</v>
      </c>
      <c r="F11" s="159">
        <v>4</v>
      </c>
      <c r="G11" s="159">
        <v>5</v>
      </c>
      <c r="H11" s="159">
        <v>6</v>
      </c>
      <c r="I11" s="159">
        <v>7</v>
      </c>
      <c r="J11" s="159">
        <v>8</v>
      </c>
      <c r="K11" s="159">
        <v>9</v>
      </c>
      <c r="L11" s="159">
        <v>10</v>
      </c>
      <c r="M11" s="159">
        <v>11</v>
      </c>
      <c r="N11" s="159">
        <v>12</v>
      </c>
      <c r="O11" s="159">
        <v>13</v>
      </c>
      <c r="P11" s="159">
        <v>14</v>
      </c>
      <c r="Q11" s="159">
        <v>15</v>
      </c>
      <c r="R11" s="159">
        <v>16</v>
      </c>
      <c r="S11" s="159">
        <v>17</v>
      </c>
      <c r="T11" s="159">
        <v>18</v>
      </c>
      <c r="U11" s="161"/>
    </row>
    <row r="12" spans="1:21" ht="21.75" customHeight="1">
      <c r="A12" s="162"/>
      <c r="B12" s="163" t="s">
        <v>31</v>
      </c>
      <c r="C12" s="164">
        <f aca="true" t="shared" si="0" ref="C12:L12">C13+C29+C36+C45+C55+C63+C70+C76+C81+C84</f>
        <v>7219167587</v>
      </c>
      <c r="D12" s="165">
        <f t="shared" si="0"/>
        <v>5536923990</v>
      </c>
      <c r="E12" s="164">
        <f t="shared" si="0"/>
        <v>1682243597</v>
      </c>
      <c r="F12" s="164">
        <f t="shared" si="0"/>
        <v>37017211</v>
      </c>
      <c r="G12" s="166">
        <f t="shared" si="0"/>
        <v>6894979</v>
      </c>
      <c r="H12" s="164">
        <f t="shared" si="0"/>
        <v>7182150376</v>
      </c>
      <c r="I12" s="164">
        <f t="shared" si="0"/>
        <v>5792207438</v>
      </c>
      <c r="J12" s="164">
        <f t="shared" si="0"/>
        <v>448962165</v>
      </c>
      <c r="K12" s="164">
        <f t="shared" si="0"/>
        <v>314848322</v>
      </c>
      <c r="L12" s="164">
        <f t="shared" si="0"/>
        <v>23060</v>
      </c>
      <c r="M12" s="167">
        <f>H12-J12-K12-L12-SUM(N12:R12)</f>
        <v>4846286060</v>
      </c>
      <c r="N12" s="164">
        <f aca="true" t="shared" si="1" ref="N12:S12">N13+N29+N36+N45+N55+N63+N70+N76+N81+N84</f>
        <v>147344709</v>
      </c>
      <c r="O12" s="164">
        <f t="shared" si="1"/>
        <v>27811140</v>
      </c>
      <c r="P12" s="164">
        <f t="shared" si="1"/>
        <v>0</v>
      </c>
      <c r="Q12" s="164">
        <f t="shared" si="1"/>
        <v>6931982</v>
      </c>
      <c r="R12" s="164">
        <f t="shared" si="1"/>
        <v>1389942938</v>
      </c>
      <c r="S12" s="164">
        <f t="shared" si="1"/>
        <v>6418316829</v>
      </c>
      <c r="T12" s="168">
        <f>IF(ISERROR((J12+K12+L12)/I12*100)=TRUE,0,(J12+K12+L12)/I12*100)</f>
        <v>13.187261595447024</v>
      </c>
      <c r="U12" s="169">
        <f>U13+U29+U36+U45+U55+U63+U70+U76+U81+U84</f>
        <v>430327777</v>
      </c>
    </row>
    <row r="13" spans="1:21" ht="21" customHeight="1">
      <c r="A13" s="162" t="s">
        <v>5</v>
      </c>
      <c r="B13" s="170" t="s">
        <v>123</v>
      </c>
      <c r="C13" s="164">
        <f aca="true" t="shared" si="2" ref="C13:L13">SUM(C14:C28)</f>
        <v>1374600241</v>
      </c>
      <c r="D13" s="165">
        <f t="shared" si="2"/>
        <v>1187535613</v>
      </c>
      <c r="E13" s="164">
        <f t="shared" si="2"/>
        <v>187064628</v>
      </c>
      <c r="F13" s="164">
        <f t="shared" si="2"/>
        <v>11914443</v>
      </c>
      <c r="G13" s="164">
        <f t="shared" si="2"/>
        <v>0</v>
      </c>
      <c r="H13" s="164">
        <f t="shared" si="2"/>
        <v>1362685798</v>
      </c>
      <c r="I13" s="164">
        <f t="shared" si="2"/>
        <v>1113268424</v>
      </c>
      <c r="J13" s="164">
        <f t="shared" si="2"/>
        <v>97704077</v>
      </c>
      <c r="K13" s="164">
        <f t="shared" si="2"/>
        <v>106624671</v>
      </c>
      <c r="L13" s="164">
        <f t="shared" si="2"/>
        <v>9911</v>
      </c>
      <c r="M13" s="167">
        <f>H13-J13-K13-L13-SUM(N13:R13)</f>
        <v>901583094</v>
      </c>
      <c r="N13" s="164">
        <f>SUM(N14:N28)</f>
        <v>7327367</v>
      </c>
      <c r="O13" s="164">
        <f>SUM(O14:O28)</f>
        <v>0</v>
      </c>
      <c r="P13" s="164">
        <f>SUM(P14:P28)</f>
        <v>0</v>
      </c>
      <c r="Q13" s="164">
        <f>SUM(Q14:Q28)</f>
        <v>19304</v>
      </c>
      <c r="R13" s="164">
        <f>SUM(R14:R28)</f>
        <v>249417374</v>
      </c>
      <c r="S13" s="164">
        <f>SUM(M13:R13)</f>
        <v>1158347139</v>
      </c>
      <c r="T13" s="168">
        <f aca="true" t="shared" si="3" ref="T13:T86">IF(ISERROR((J13+K13+L13)/I13*100)=TRUE,0,(J13+K13+L13)/I13*100)</f>
        <v>18.354841886721832</v>
      </c>
      <c r="U13" s="169">
        <f>SUM(U14:U28)</f>
        <v>142101360</v>
      </c>
    </row>
    <row r="14" spans="1:21" ht="18.75" customHeight="1">
      <c r="A14" s="159">
        <v>1</v>
      </c>
      <c r="B14" s="171" t="s">
        <v>99</v>
      </c>
      <c r="C14" s="164">
        <f>D14+E14</f>
        <v>70800</v>
      </c>
      <c r="D14" s="172">
        <v>0</v>
      </c>
      <c r="E14" s="173">
        <v>70800</v>
      </c>
      <c r="F14" s="173">
        <v>0</v>
      </c>
      <c r="G14" s="174"/>
      <c r="H14" s="175">
        <f>I14+R14</f>
        <v>70800</v>
      </c>
      <c r="I14" s="175">
        <f>SUM(J14:Q14)</f>
        <v>70800</v>
      </c>
      <c r="J14" s="173">
        <v>69900</v>
      </c>
      <c r="K14" s="173">
        <v>0</v>
      </c>
      <c r="L14" s="173"/>
      <c r="M14" s="176">
        <f>C14-F14-J14-K14-L14-SUM(N14:R14)</f>
        <v>900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7">
        <f>SUM(M14:R14)</f>
        <v>900</v>
      </c>
      <c r="T14" s="178">
        <f>IF(ISERROR((J14+K14+L14)/I14*100)=TRUE,0,(J14+K14+L14)/I14*100)</f>
        <v>98.72881355932203</v>
      </c>
      <c r="U14" s="161"/>
    </row>
    <row r="15" spans="1:21" ht="18.75" customHeight="1">
      <c r="A15" s="159">
        <v>2</v>
      </c>
      <c r="B15" s="171" t="s">
        <v>66</v>
      </c>
      <c r="C15" s="164">
        <f aca="true" t="shared" si="4" ref="C15:C87">D15+E15</f>
        <v>534497559</v>
      </c>
      <c r="D15" s="172">
        <v>534405259</v>
      </c>
      <c r="E15" s="173">
        <v>92300</v>
      </c>
      <c r="F15" s="173">
        <v>0</v>
      </c>
      <c r="G15" s="174"/>
      <c r="H15" s="175">
        <f aca="true" t="shared" si="5" ref="H15:H88">I15+R15</f>
        <v>534497559</v>
      </c>
      <c r="I15" s="175">
        <f aca="true" t="shared" si="6" ref="I15:I21">SUM(J15:Q15)</f>
        <v>531920137</v>
      </c>
      <c r="J15" s="173">
        <v>1108000</v>
      </c>
      <c r="K15" s="173">
        <v>0</v>
      </c>
      <c r="L15" s="173"/>
      <c r="M15" s="176">
        <f aca="true" t="shared" si="7" ref="M15:M88">C15-F15-J15-K15-L15-SUM(N15:R15)</f>
        <v>523485770</v>
      </c>
      <c r="N15" s="173">
        <v>7326367</v>
      </c>
      <c r="O15" s="173">
        <v>0</v>
      </c>
      <c r="P15" s="173">
        <v>0</v>
      </c>
      <c r="Q15" s="173">
        <v>0</v>
      </c>
      <c r="R15" s="173">
        <v>2577422</v>
      </c>
      <c r="S15" s="177">
        <f aca="true" t="shared" si="8" ref="S15:S88">SUM(M15:R15)</f>
        <v>533389559</v>
      </c>
      <c r="T15" s="178">
        <f t="shared" si="3"/>
        <v>0.20830194665106277</v>
      </c>
      <c r="U15" s="161">
        <v>9201546</v>
      </c>
    </row>
    <row r="16" spans="1:21" ht="18.75" customHeight="1">
      <c r="A16" s="159">
        <v>3</v>
      </c>
      <c r="B16" s="171" t="s">
        <v>67</v>
      </c>
      <c r="C16" s="164">
        <f t="shared" si="4"/>
        <v>28010812</v>
      </c>
      <c r="D16" s="172">
        <v>23917095</v>
      </c>
      <c r="E16" s="173">
        <v>4093717</v>
      </c>
      <c r="F16" s="173">
        <v>9450</v>
      </c>
      <c r="G16" s="174"/>
      <c r="H16" s="175">
        <f t="shared" si="5"/>
        <v>28001362</v>
      </c>
      <c r="I16" s="175">
        <f t="shared" si="6"/>
        <v>12367154</v>
      </c>
      <c r="J16" s="173">
        <v>10442918</v>
      </c>
      <c r="K16" s="173">
        <v>0</v>
      </c>
      <c r="L16" s="173"/>
      <c r="M16" s="176">
        <f t="shared" si="7"/>
        <v>1924236</v>
      </c>
      <c r="N16" s="173">
        <v>0</v>
      </c>
      <c r="O16" s="173">
        <v>0</v>
      </c>
      <c r="P16" s="173">
        <v>0</v>
      </c>
      <c r="Q16" s="173">
        <v>0</v>
      </c>
      <c r="R16" s="173">
        <v>15634208</v>
      </c>
      <c r="S16" s="177">
        <f t="shared" si="8"/>
        <v>17558444</v>
      </c>
      <c r="T16" s="178">
        <f t="shared" si="3"/>
        <v>84.4407533050854</v>
      </c>
      <c r="U16" s="161">
        <v>2555176</v>
      </c>
    </row>
    <row r="17" spans="1:21" ht="18.75" customHeight="1">
      <c r="A17" s="159">
        <v>4</v>
      </c>
      <c r="B17" s="171" t="s">
        <v>68</v>
      </c>
      <c r="C17" s="164">
        <f t="shared" si="4"/>
        <v>63587700</v>
      </c>
      <c r="D17" s="172">
        <v>63420426</v>
      </c>
      <c r="E17" s="173">
        <v>167274</v>
      </c>
      <c r="F17" s="173">
        <v>9500</v>
      </c>
      <c r="G17" s="174"/>
      <c r="H17" s="175">
        <f t="shared" si="5"/>
        <v>63578200</v>
      </c>
      <c r="I17" s="175">
        <f t="shared" si="6"/>
        <v>16548146</v>
      </c>
      <c r="J17" s="173">
        <v>201186</v>
      </c>
      <c r="K17" s="173">
        <v>150000</v>
      </c>
      <c r="L17" s="173"/>
      <c r="M17" s="176">
        <f t="shared" si="7"/>
        <v>16196960</v>
      </c>
      <c r="N17" s="173">
        <v>0</v>
      </c>
      <c r="O17" s="173">
        <v>0</v>
      </c>
      <c r="P17" s="173">
        <v>0</v>
      </c>
      <c r="Q17" s="173">
        <v>0</v>
      </c>
      <c r="R17" s="173">
        <v>47030054</v>
      </c>
      <c r="S17" s="177">
        <f t="shared" si="8"/>
        <v>63227014</v>
      </c>
      <c r="T17" s="178">
        <f t="shared" si="3"/>
        <v>2.1222075270546927</v>
      </c>
      <c r="U17" s="161">
        <v>1260374</v>
      </c>
    </row>
    <row r="18" spans="1:21" ht="18.75" customHeight="1">
      <c r="A18" s="159">
        <v>5</v>
      </c>
      <c r="B18" s="171" t="s">
        <v>100</v>
      </c>
      <c r="C18" s="164">
        <f t="shared" si="4"/>
        <v>307392470</v>
      </c>
      <c r="D18" s="172">
        <v>294767691</v>
      </c>
      <c r="E18" s="173">
        <v>12624779</v>
      </c>
      <c r="F18" s="173">
        <v>74500</v>
      </c>
      <c r="G18" s="174"/>
      <c r="H18" s="175">
        <f t="shared" si="5"/>
        <v>307317970</v>
      </c>
      <c r="I18" s="175">
        <f t="shared" si="6"/>
        <v>210608131</v>
      </c>
      <c r="J18" s="173">
        <v>12670194</v>
      </c>
      <c r="K18" s="173">
        <v>439494</v>
      </c>
      <c r="L18" s="173"/>
      <c r="M18" s="176">
        <f t="shared" si="7"/>
        <v>197497443</v>
      </c>
      <c r="N18" s="173">
        <v>1000</v>
      </c>
      <c r="O18" s="173">
        <v>0</v>
      </c>
      <c r="P18" s="173">
        <v>0</v>
      </c>
      <c r="Q18" s="173">
        <v>0</v>
      </c>
      <c r="R18" s="173">
        <v>96709839</v>
      </c>
      <c r="S18" s="177">
        <f t="shared" si="8"/>
        <v>294208282</v>
      </c>
      <c r="T18" s="178">
        <f t="shared" si="3"/>
        <v>6.224682749784242</v>
      </c>
      <c r="U18" s="161">
        <v>79604161</v>
      </c>
    </row>
    <row r="19" spans="1:21" ht="18.75" customHeight="1">
      <c r="A19" s="159">
        <v>6</v>
      </c>
      <c r="B19" s="171" t="s">
        <v>101</v>
      </c>
      <c r="C19" s="164">
        <f t="shared" si="4"/>
        <v>1</v>
      </c>
      <c r="D19" s="172">
        <v>1</v>
      </c>
      <c r="E19" s="173">
        <v>0</v>
      </c>
      <c r="F19" s="173">
        <v>0</v>
      </c>
      <c r="G19" s="174"/>
      <c r="H19" s="175">
        <f>I19+R19</f>
        <v>1</v>
      </c>
      <c r="I19" s="175">
        <f>SUM(J19:Q19)</f>
        <v>1</v>
      </c>
      <c r="J19" s="173">
        <v>0</v>
      </c>
      <c r="K19" s="173">
        <v>0</v>
      </c>
      <c r="L19" s="173"/>
      <c r="M19" s="176">
        <f>C19-F19-J19-K19-L19-SUM(N19:R19)</f>
        <v>1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7">
        <f>SUM(M19:R19)</f>
        <v>1</v>
      </c>
      <c r="T19" s="178">
        <f>IF(ISERROR((J19+K19+L19)/I19*100)=TRUE,0,(J19+K19+L19)/I19*100)</f>
        <v>0</v>
      </c>
      <c r="U19" s="161"/>
    </row>
    <row r="20" spans="1:21" ht="18.75" customHeight="1">
      <c r="A20" s="159">
        <v>7</v>
      </c>
      <c r="B20" s="171" t="s">
        <v>70</v>
      </c>
      <c r="C20" s="164">
        <f t="shared" si="4"/>
        <v>56399270</v>
      </c>
      <c r="D20" s="172">
        <v>48375442</v>
      </c>
      <c r="E20" s="173">
        <v>8023828</v>
      </c>
      <c r="F20" s="173">
        <v>0</v>
      </c>
      <c r="G20" s="174"/>
      <c r="H20" s="175">
        <f t="shared" si="5"/>
        <v>56399270</v>
      </c>
      <c r="I20" s="175">
        <f t="shared" si="6"/>
        <v>8125905</v>
      </c>
      <c r="J20" s="173">
        <v>3489198</v>
      </c>
      <c r="K20" s="173">
        <v>0</v>
      </c>
      <c r="L20" s="173"/>
      <c r="M20" s="176">
        <f t="shared" si="7"/>
        <v>4636707</v>
      </c>
      <c r="N20" s="173">
        <v>0</v>
      </c>
      <c r="O20" s="173">
        <v>0</v>
      </c>
      <c r="P20" s="173">
        <v>0</v>
      </c>
      <c r="Q20" s="173">
        <v>0</v>
      </c>
      <c r="R20" s="173">
        <v>48273365</v>
      </c>
      <c r="S20" s="177">
        <f t="shared" si="8"/>
        <v>52910072</v>
      </c>
      <c r="T20" s="178">
        <f t="shared" si="3"/>
        <v>42.93919261916057</v>
      </c>
      <c r="U20" s="161">
        <v>32737083</v>
      </c>
    </row>
    <row r="21" spans="1:21" ht="18.75" customHeight="1">
      <c r="A21" s="159">
        <v>8</v>
      </c>
      <c r="B21" s="171" t="s">
        <v>127</v>
      </c>
      <c r="C21" s="164">
        <f t="shared" si="4"/>
        <v>281362423</v>
      </c>
      <c r="D21" s="172">
        <v>137492699</v>
      </c>
      <c r="E21" s="173">
        <v>143869724</v>
      </c>
      <c r="F21" s="173">
        <v>11371692</v>
      </c>
      <c r="G21" s="174"/>
      <c r="H21" s="175">
        <f t="shared" si="5"/>
        <v>269990731</v>
      </c>
      <c r="I21" s="175">
        <f t="shared" si="6"/>
        <v>243156573</v>
      </c>
      <c r="J21" s="173">
        <v>52373775</v>
      </c>
      <c r="K21" s="173">
        <v>103991638</v>
      </c>
      <c r="L21" s="173">
        <v>9911</v>
      </c>
      <c r="M21" s="176">
        <f t="shared" si="7"/>
        <v>86781249</v>
      </c>
      <c r="N21" s="173">
        <v>0</v>
      </c>
      <c r="O21" s="173">
        <v>0</v>
      </c>
      <c r="P21" s="173">
        <v>0</v>
      </c>
      <c r="Q21" s="173">
        <v>0</v>
      </c>
      <c r="R21" s="173">
        <v>26834158</v>
      </c>
      <c r="S21" s="177">
        <f t="shared" si="8"/>
        <v>113615407</v>
      </c>
      <c r="T21" s="178">
        <f t="shared" si="3"/>
        <v>64.31054775558134</v>
      </c>
      <c r="U21" s="161">
        <v>8460008</v>
      </c>
    </row>
    <row r="22" spans="1:21" ht="18.75" customHeight="1">
      <c r="A22" s="159">
        <v>9</v>
      </c>
      <c r="B22" s="171" t="s">
        <v>97</v>
      </c>
      <c r="C22" s="164">
        <f aca="true" t="shared" si="9" ref="C22:C28">D22+E22</f>
        <v>1175434</v>
      </c>
      <c r="D22" s="172">
        <v>586345</v>
      </c>
      <c r="E22" s="173">
        <v>589089</v>
      </c>
      <c r="F22" s="173">
        <v>5950</v>
      </c>
      <c r="G22" s="174"/>
      <c r="H22" s="175">
        <f aca="true" t="shared" si="10" ref="H22:H28">I22+R22</f>
        <v>1169484</v>
      </c>
      <c r="I22" s="175">
        <f aca="true" t="shared" si="11" ref="I22:I28">SUM(J22:Q22)</f>
        <v>791258</v>
      </c>
      <c r="J22" s="173">
        <v>83329</v>
      </c>
      <c r="K22" s="173"/>
      <c r="L22" s="173"/>
      <c r="M22" s="176">
        <f aca="true" t="shared" si="12" ref="M22:M28">C22-F22-J22-K22-L22-SUM(N22:R22)</f>
        <v>707929</v>
      </c>
      <c r="N22" s="173">
        <v>0</v>
      </c>
      <c r="O22" s="173"/>
      <c r="P22" s="173"/>
      <c r="Q22" s="173"/>
      <c r="R22" s="173">
        <v>378226</v>
      </c>
      <c r="S22" s="177">
        <f aca="true" t="shared" si="13" ref="S22:S28">SUM(M22:R22)</f>
        <v>1086155</v>
      </c>
      <c r="T22" s="178">
        <f aca="true" t="shared" si="14" ref="T22:T28">IF(ISERROR((J22+K22+L22)/I22*100)=TRUE,0,(J22+K22+L22)/I22*100)</f>
        <v>10.5312047397941</v>
      </c>
      <c r="U22" s="161"/>
    </row>
    <row r="23" spans="1:21" ht="18.75" customHeight="1">
      <c r="A23" s="159">
        <v>10</v>
      </c>
      <c r="B23" s="171" t="s">
        <v>113</v>
      </c>
      <c r="C23" s="164">
        <f t="shared" si="9"/>
        <v>12446618</v>
      </c>
      <c r="D23" s="172">
        <v>8669643</v>
      </c>
      <c r="E23" s="173">
        <v>3776975</v>
      </c>
      <c r="F23" s="173">
        <v>17725</v>
      </c>
      <c r="G23" s="174"/>
      <c r="H23" s="175">
        <f t="shared" si="10"/>
        <v>12428893</v>
      </c>
      <c r="I23" s="175">
        <f t="shared" si="11"/>
        <v>3825940</v>
      </c>
      <c r="J23" s="173">
        <v>3455103</v>
      </c>
      <c r="K23" s="173"/>
      <c r="L23" s="173"/>
      <c r="M23" s="176">
        <f t="shared" si="12"/>
        <v>351533</v>
      </c>
      <c r="N23" s="173">
        <v>0</v>
      </c>
      <c r="O23" s="173">
        <v>0</v>
      </c>
      <c r="P23" s="173">
        <v>0</v>
      </c>
      <c r="Q23" s="173">
        <v>19304</v>
      </c>
      <c r="R23" s="173">
        <v>8602953</v>
      </c>
      <c r="S23" s="177">
        <f t="shared" si="13"/>
        <v>8973790</v>
      </c>
      <c r="T23" s="178">
        <f t="shared" si="14"/>
        <v>90.30729703027231</v>
      </c>
      <c r="U23" s="161">
        <v>8283012</v>
      </c>
    </row>
    <row r="24" spans="1:21" ht="18.75" customHeight="1">
      <c r="A24" s="159">
        <v>11</v>
      </c>
      <c r="B24" s="171" t="s">
        <v>83</v>
      </c>
      <c r="C24" s="164">
        <f t="shared" si="9"/>
        <v>78550906</v>
      </c>
      <c r="D24" s="172">
        <v>69629669</v>
      </c>
      <c r="E24" s="173">
        <v>8921237</v>
      </c>
      <c r="F24" s="173">
        <v>0</v>
      </c>
      <c r="G24" s="174"/>
      <c r="H24" s="175">
        <f t="shared" si="10"/>
        <v>78550906</v>
      </c>
      <c r="I24" s="175">
        <f t="shared" si="11"/>
        <v>78409870</v>
      </c>
      <c r="J24" s="173">
        <v>12870641</v>
      </c>
      <c r="K24" s="173"/>
      <c r="L24" s="173"/>
      <c r="M24" s="176">
        <f t="shared" si="12"/>
        <v>65539229</v>
      </c>
      <c r="N24" s="173">
        <v>0</v>
      </c>
      <c r="O24" s="173"/>
      <c r="P24" s="173"/>
      <c r="Q24" s="173"/>
      <c r="R24" s="173">
        <v>141036</v>
      </c>
      <c r="S24" s="177">
        <f t="shared" si="13"/>
        <v>65680265</v>
      </c>
      <c r="T24" s="178">
        <f t="shared" si="14"/>
        <v>16.41456745177616</v>
      </c>
      <c r="U24" s="161"/>
    </row>
    <row r="25" spans="1:21" ht="18.75" customHeight="1">
      <c r="A25" s="159">
        <v>12</v>
      </c>
      <c r="B25" s="171" t="s">
        <v>51</v>
      </c>
      <c r="C25" s="164">
        <f t="shared" si="9"/>
        <v>811814</v>
      </c>
      <c r="D25" s="172">
        <v>495635</v>
      </c>
      <c r="E25" s="173">
        <v>316179</v>
      </c>
      <c r="F25" s="173">
        <v>0</v>
      </c>
      <c r="G25" s="174"/>
      <c r="H25" s="175">
        <f t="shared" si="10"/>
        <v>811814</v>
      </c>
      <c r="I25" s="175">
        <f t="shared" si="11"/>
        <v>499182</v>
      </c>
      <c r="J25" s="173">
        <v>170446</v>
      </c>
      <c r="K25" s="173">
        <v>0</v>
      </c>
      <c r="L25" s="173"/>
      <c r="M25" s="176">
        <f t="shared" si="12"/>
        <v>328736</v>
      </c>
      <c r="N25" s="173">
        <v>0</v>
      </c>
      <c r="O25" s="173"/>
      <c r="P25" s="173"/>
      <c r="Q25" s="173"/>
      <c r="R25" s="173">
        <v>312632</v>
      </c>
      <c r="S25" s="177">
        <f t="shared" si="13"/>
        <v>641368</v>
      </c>
      <c r="T25" s="178">
        <f t="shared" si="14"/>
        <v>34.14506132032004</v>
      </c>
      <c r="U25" s="161"/>
    </row>
    <row r="26" spans="1:21" ht="18.75" customHeight="1">
      <c r="A26" s="159">
        <v>13</v>
      </c>
      <c r="B26" s="171" t="s">
        <v>102</v>
      </c>
      <c r="C26" s="164">
        <f t="shared" si="9"/>
        <v>1722029</v>
      </c>
      <c r="D26" s="172">
        <v>718814</v>
      </c>
      <c r="E26" s="173">
        <v>1003215</v>
      </c>
      <c r="F26" s="173">
        <v>292770</v>
      </c>
      <c r="G26" s="174"/>
      <c r="H26" s="175">
        <f t="shared" si="10"/>
        <v>1429259</v>
      </c>
      <c r="I26" s="175">
        <f t="shared" si="11"/>
        <v>1040101</v>
      </c>
      <c r="J26" s="173">
        <v>339450</v>
      </c>
      <c r="K26" s="173">
        <v>266539</v>
      </c>
      <c r="L26" s="173"/>
      <c r="M26" s="176">
        <f t="shared" si="12"/>
        <v>434112</v>
      </c>
      <c r="N26" s="173">
        <v>0</v>
      </c>
      <c r="O26" s="173"/>
      <c r="P26" s="173"/>
      <c r="Q26" s="173"/>
      <c r="R26" s="173">
        <v>389158</v>
      </c>
      <c r="S26" s="177">
        <f t="shared" si="13"/>
        <v>823270</v>
      </c>
      <c r="T26" s="178">
        <f t="shared" si="14"/>
        <v>58.262514890380835</v>
      </c>
      <c r="U26" s="161"/>
    </row>
    <row r="27" spans="1:21" ht="18.75" customHeight="1">
      <c r="A27" s="159">
        <v>14</v>
      </c>
      <c r="B27" s="171" t="s">
        <v>111</v>
      </c>
      <c r="C27" s="164">
        <f t="shared" si="9"/>
        <v>6222097</v>
      </c>
      <c r="D27" s="172">
        <v>2967793</v>
      </c>
      <c r="E27" s="173">
        <v>3254304</v>
      </c>
      <c r="F27" s="173">
        <v>132856</v>
      </c>
      <c r="G27" s="174"/>
      <c r="H27" s="175">
        <f t="shared" si="10"/>
        <v>6089241</v>
      </c>
      <c r="I27" s="175">
        <f t="shared" si="11"/>
        <v>3554918</v>
      </c>
      <c r="J27" s="173">
        <v>150864</v>
      </c>
      <c r="K27" s="173">
        <v>0</v>
      </c>
      <c r="L27" s="173"/>
      <c r="M27" s="176">
        <f t="shared" si="12"/>
        <v>3404054</v>
      </c>
      <c r="N27" s="173">
        <v>0</v>
      </c>
      <c r="O27" s="173"/>
      <c r="P27" s="173"/>
      <c r="Q27" s="173"/>
      <c r="R27" s="173">
        <v>2534323</v>
      </c>
      <c r="S27" s="177">
        <f t="shared" si="13"/>
        <v>5938377</v>
      </c>
      <c r="T27" s="178">
        <f t="shared" si="14"/>
        <v>4.243810968354262</v>
      </c>
      <c r="U27" s="161"/>
    </row>
    <row r="28" spans="1:21" ht="18.75" customHeight="1">
      <c r="A28" s="159">
        <v>15</v>
      </c>
      <c r="B28" s="171" t="s">
        <v>96</v>
      </c>
      <c r="C28" s="164">
        <f t="shared" si="9"/>
        <v>2350308</v>
      </c>
      <c r="D28" s="172">
        <v>2089101</v>
      </c>
      <c r="E28" s="173">
        <v>261207</v>
      </c>
      <c r="F28" s="173">
        <v>0</v>
      </c>
      <c r="G28" s="174"/>
      <c r="H28" s="175">
        <f t="shared" si="10"/>
        <v>2350308</v>
      </c>
      <c r="I28" s="175">
        <f t="shared" si="11"/>
        <v>2350308</v>
      </c>
      <c r="J28" s="173">
        <v>279073</v>
      </c>
      <c r="K28" s="173">
        <v>1777000</v>
      </c>
      <c r="L28" s="173"/>
      <c r="M28" s="176">
        <f t="shared" si="12"/>
        <v>294235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7">
        <f t="shared" si="13"/>
        <v>294235</v>
      </c>
      <c r="T28" s="178">
        <f t="shared" si="14"/>
        <v>87.48100248988642</v>
      </c>
      <c r="U28" s="161"/>
    </row>
    <row r="29" spans="1:21" ht="33.75" customHeight="1">
      <c r="A29" s="162" t="s">
        <v>32</v>
      </c>
      <c r="B29" s="170" t="s">
        <v>95</v>
      </c>
      <c r="C29" s="164">
        <f aca="true" t="shared" si="15" ref="C29:L29">SUM(C30:C35)</f>
        <v>1043413451</v>
      </c>
      <c r="D29" s="165">
        <f t="shared" si="15"/>
        <v>909829204</v>
      </c>
      <c r="E29" s="164">
        <f t="shared" si="15"/>
        <v>133584247</v>
      </c>
      <c r="F29" s="164">
        <f t="shared" si="15"/>
        <v>1579034</v>
      </c>
      <c r="G29" s="166">
        <f t="shared" si="15"/>
        <v>6894979</v>
      </c>
      <c r="H29" s="164">
        <f t="shared" si="15"/>
        <v>1041834417</v>
      </c>
      <c r="I29" s="164">
        <f t="shared" si="15"/>
        <v>872943149</v>
      </c>
      <c r="J29" s="164">
        <f t="shared" si="15"/>
        <v>62390136</v>
      </c>
      <c r="K29" s="164">
        <f t="shared" si="15"/>
        <v>30662974</v>
      </c>
      <c r="L29" s="164">
        <f t="shared" si="15"/>
        <v>0</v>
      </c>
      <c r="M29" s="167">
        <f>H29-J29-K29-L29-SUM(N29:R29)</f>
        <v>747273814</v>
      </c>
      <c r="N29" s="164">
        <f aca="true" t="shared" si="16" ref="N29:S29">SUM(N30:N35)</f>
        <v>4848257</v>
      </c>
      <c r="O29" s="164">
        <f t="shared" si="16"/>
        <v>27767968</v>
      </c>
      <c r="P29" s="164">
        <f t="shared" si="16"/>
        <v>0</v>
      </c>
      <c r="Q29" s="164">
        <f t="shared" si="16"/>
        <v>0</v>
      </c>
      <c r="R29" s="164">
        <f t="shared" si="16"/>
        <v>168891268</v>
      </c>
      <c r="S29" s="164">
        <f t="shared" si="16"/>
        <v>948781307</v>
      </c>
      <c r="T29" s="168">
        <f t="shared" si="3"/>
        <v>10.659698756625446</v>
      </c>
      <c r="U29" s="169">
        <f>SUM(U30:U35)</f>
        <v>43481475</v>
      </c>
    </row>
    <row r="30" spans="1:21" ht="18.75" customHeight="1">
      <c r="A30" s="159">
        <v>16</v>
      </c>
      <c r="B30" s="171" t="s">
        <v>71</v>
      </c>
      <c r="C30" s="164">
        <f t="shared" si="4"/>
        <v>105673904</v>
      </c>
      <c r="D30" s="172">
        <v>71638770</v>
      </c>
      <c r="E30" s="173">
        <v>34035134</v>
      </c>
      <c r="F30" s="173">
        <v>387911</v>
      </c>
      <c r="G30" s="174">
        <v>2593366</v>
      </c>
      <c r="H30" s="175">
        <f t="shared" si="5"/>
        <v>105285993</v>
      </c>
      <c r="I30" s="175">
        <f aca="true" t="shared" si="17" ref="I30:I35">SUM(J30:Q30)</f>
        <v>66828207</v>
      </c>
      <c r="J30" s="173">
        <v>856041</v>
      </c>
      <c r="K30" s="173">
        <v>17138716</v>
      </c>
      <c r="L30" s="173">
        <v>0</v>
      </c>
      <c r="M30" s="176">
        <f t="shared" si="7"/>
        <v>48833450</v>
      </c>
      <c r="N30" s="173">
        <v>0</v>
      </c>
      <c r="O30" s="173">
        <v>0</v>
      </c>
      <c r="P30" s="173">
        <v>0</v>
      </c>
      <c r="Q30" s="173">
        <v>0</v>
      </c>
      <c r="R30" s="173">
        <v>38457786</v>
      </c>
      <c r="S30" s="177">
        <f t="shared" si="8"/>
        <v>87291236</v>
      </c>
      <c r="T30" s="178">
        <f t="shared" si="3"/>
        <v>26.926888821063237</v>
      </c>
      <c r="U30" s="161">
        <v>26165172</v>
      </c>
    </row>
    <row r="31" spans="1:21" ht="18.75" customHeight="1">
      <c r="A31" s="159">
        <v>17</v>
      </c>
      <c r="B31" s="171" t="s">
        <v>86</v>
      </c>
      <c r="C31" s="164">
        <f t="shared" si="4"/>
        <v>213880166</v>
      </c>
      <c r="D31" s="172">
        <v>181916316</v>
      </c>
      <c r="E31" s="173">
        <v>31963850</v>
      </c>
      <c r="F31" s="173">
        <v>32846</v>
      </c>
      <c r="G31" s="174">
        <v>0</v>
      </c>
      <c r="H31" s="175">
        <f t="shared" si="5"/>
        <v>213847320</v>
      </c>
      <c r="I31" s="175">
        <f t="shared" si="17"/>
        <v>177974454</v>
      </c>
      <c r="J31" s="173">
        <v>18576477</v>
      </c>
      <c r="K31" s="173">
        <v>1447712</v>
      </c>
      <c r="L31" s="173">
        <v>0</v>
      </c>
      <c r="M31" s="176">
        <f t="shared" si="7"/>
        <v>128205855</v>
      </c>
      <c r="N31" s="173">
        <v>1976442</v>
      </c>
      <c r="O31" s="173">
        <v>27767968</v>
      </c>
      <c r="P31" s="173">
        <v>0</v>
      </c>
      <c r="Q31" s="173">
        <v>0</v>
      </c>
      <c r="R31" s="173">
        <v>35872866</v>
      </c>
      <c r="S31" s="177">
        <f t="shared" si="8"/>
        <v>193823131</v>
      </c>
      <c r="T31" s="178">
        <f t="shared" si="3"/>
        <v>11.251159112981462</v>
      </c>
      <c r="U31" s="161">
        <v>8734923</v>
      </c>
    </row>
    <row r="32" spans="1:21" ht="18.75" customHeight="1">
      <c r="A32" s="159">
        <v>18</v>
      </c>
      <c r="B32" s="171" t="s">
        <v>72</v>
      </c>
      <c r="C32" s="164">
        <f t="shared" si="4"/>
        <v>518240913</v>
      </c>
      <c r="D32" s="172">
        <v>498519197</v>
      </c>
      <c r="E32" s="173">
        <v>19721716</v>
      </c>
      <c r="F32" s="173">
        <v>462974</v>
      </c>
      <c r="G32" s="174">
        <v>0</v>
      </c>
      <c r="H32" s="175">
        <f t="shared" si="5"/>
        <v>517777939</v>
      </c>
      <c r="I32" s="175">
        <f t="shared" si="17"/>
        <v>487026900</v>
      </c>
      <c r="J32" s="173">
        <v>6288434</v>
      </c>
      <c r="K32" s="173">
        <v>4338376</v>
      </c>
      <c r="L32" s="173">
        <v>0</v>
      </c>
      <c r="M32" s="176">
        <f t="shared" si="7"/>
        <v>473898927</v>
      </c>
      <c r="N32" s="173">
        <v>2501163</v>
      </c>
      <c r="O32" s="173">
        <v>0</v>
      </c>
      <c r="P32" s="173">
        <v>0</v>
      </c>
      <c r="Q32" s="173">
        <v>0</v>
      </c>
      <c r="R32" s="173">
        <v>30751039</v>
      </c>
      <c r="S32" s="177">
        <f t="shared" si="8"/>
        <v>507151129</v>
      </c>
      <c r="T32" s="178">
        <f t="shared" si="3"/>
        <v>2.1819759853100513</v>
      </c>
      <c r="U32" s="161">
        <v>1686599</v>
      </c>
    </row>
    <row r="33" spans="1:21" ht="18.75" customHeight="1">
      <c r="A33" s="159">
        <v>19</v>
      </c>
      <c r="B33" s="171" t="s">
        <v>87</v>
      </c>
      <c r="C33" s="164">
        <f t="shared" si="4"/>
        <v>49494567</v>
      </c>
      <c r="D33" s="172">
        <v>29601482</v>
      </c>
      <c r="E33" s="173">
        <v>19893085</v>
      </c>
      <c r="F33" s="173">
        <v>81124</v>
      </c>
      <c r="G33" s="174">
        <v>0</v>
      </c>
      <c r="H33" s="175">
        <f t="shared" si="5"/>
        <v>49413443</v>
      </c>
      <c r="I33" s="175">
        <f t="shared" si="17"/>
        <v>38314875</v>
      </c>
      <c r="J33" s="173">
        <v>15226327</v>
      </c>
      <c r="K33" s="173">
        <v>71605</v>
      </c>
      <c r="L33" s="173">
        <v>0</v>
      </c>
      <c r="M33" s="176">
        <f t="shared" si="7"/>
        <v>23016943</v>
      </c>
      <c r="N33" s="173">
        <v>0</v>
      </c>
      <c r="O33" s="173">
        <v>0</v>
      </c>
      <c r="P33" s="173">
        <v>0</v>
      </c>
      <c r="Q33" s="173">
        <v>0</v>
      </c>
      <c r="R33" s="173">
        <v>11098568</v>
      </c>
      <c r="S33" s="177">
        <f t="shared" si="8"/>
        <v>34115511</v>
      </c>
      <c r="T33" s="178">
        <f t="shared" si="3"/>
        <v>39.926874353628975</v>
      </c>
      <c r="U33" s="161">
        <v>1116669</v>
      </c>
    </row>
    <row r="34" spans="1:21" ht="18.75" customHeight="1">
      <c r="A34" s="159">
        <v>20</v>
      </c>
      <c r="B34" s="171" t="s">
        <v>90</v>
      </c>
      <c r="C34" s="164">
        <f>D34+E34</f>
        <v>58344871</v>
      </c>
      <c r="D34" s="172">
        <v>38591233</v>
      </c>
      <c r="E34" s="173">
        <v>19753638</v>
      </c>
      <c r="F34" s="173">
        <v>602854</v>
      </c>
      <c r="G34" s="174">
        <v>0</v>
      </c>
      <c r="H34" s="175">
        <f>I34+R34</f>
        <v>57742017</v>
      </c>
      <c r="I34" s="175">
        <f>SUM(J34:Q34)</f>
        <v>45595556</v>
      </c>
      <c r="J34" s="173">
        <v>14001928</v>
      </c>
      <c r="K34" s="173">
        <v>2464571</v>
      </c>
      <c r="L34" s="173">
        <v>0</v>
      </c>
      <c r="M34" s="176">
        <f>C34-F34-J34-K34-L34-SUM(N34:R34)</f>
        <v>28771557</v>
      </c>
      <c r="N34" s="173">
        <v>357500</v>
      </c>
      <c r="O34" s="173">
        <v>0</v>
      </c>
      <c r="P34" s="173">
        <v>0</v>
      </c>
      <c r="Q34" s="173">
        <v>0</v>
      </c>
      <c r="R34" s="173">
        <v>12146461</v>
      </c>
      <c r="S34" s="177">
        <f>SUM(M34:R34)</f>
        <v>41275518</v>
      </c>
      <c r="T34" s="178">
        <f>IF(ISERROR((J34+K34+L34)/I34*100)=TRUE,0,(J34+K34+L34)/I34*100)</f>
        <v>36.11426297773406</v>
      </c>
      <c r="U34" s="161">
        <v>2000800</v>
      </c>
    </row>
    <row r="35" spans="1:21" ht="18.75" customHeight="1">
      <c r="A35" s="159">
        <v>21</v>
      </c>
      <c r="B35" s="171" t="s">
        <v>103</v>
      </c>
      <c r="C35" s="164">
        <f t="shared" si="4"/>
        <v>97779030</v>
      </c>
      <c r="D35" s="172">
        <v>89562206</v>
      </c>
      <c r="E35" s="173">
        <v>8216824</v>
      </c>
      <c r="F35" s="173">
        <v>11325</v>
      </c>
      <c r="G35" s="174">
        <v>4301613</v>
      </c>
      <c r="H35" s="175">
        <f t="shared" si="5"/>
        <v>97767705</v>
      </c>
      <c r="I35" s="175">
        <f t="shared" si="17"/>
        <v>57203157</v>
      </c>
      <c r="J35" s="173">
        <v>7440929</v>
      </c>
      <c r="K35" s="173">
        <v>5201994</v>
      </c>
      <c r="L35" s="173">
        <v>0</v>
      </c>
      <c r="M35" s="176">
        <f t="shared" si="7"/>
        <v>44547082</v>
      </c>
      <c r="N35" s="173">
        <v>13152</v>
      </c>
      <c r="O35" s="173">
        <v>0</v>
      </c>
      <c r="P35" s="173">
        <v>0</v>
      </c>
      <c r="Q35" s="173">
        <v>0</v>
      </c>
      <c r="R35" s="173">
        <v>40564548</v>
      </c>
      <c r="S35" s="177">
        <f t="shared" si="8"/>
        <v>85124782</v>
      </c>
      <c r="T35" s="178">
        <f t="shared" si="3"/>
        <v>22.10179238883616</v>
      </c>
      <c r="U35" s="161">
        <v>3777312</v>
      </c>
    </row>
    <row r="36" spans="1:21" ht="33.75" customHeight="1">
      <c r="A36" s="162" t="s">
        <v>33</v>
      </c>
      <c r="B36" s="170" t="s">
        <v>125</v>
      </c>
      <c r="C36" s="164">
        <f aca="true" t="shared" si="18" ref="C36:L36">SUM(C37:C44)</f>
        <v>772935009</v>
      </c>
      <c r="D36" s="165">
        <f t="shared" si="18"/>
        <v>649468220</v>
      </c>
      <c r="E36" s="164">
        <f t="shared" si="18"/>
        <v>123466789</v>
      </c>
      <c r="F36" s="164">
        <f t="shared" si="18"/>
        <v>3212986</v>
      </c>
      <c r="G36" s="166">
        <f t="shared" si="18"/>
        <v>0</v>
      </c>
      <c r="H36" s="164">
        <f t="shared" si="18"/>
        <v>769722023</v>
      </c>
      <c r="I36" s="164">
        <f t="shared" si="18"/>
        <v>473071993</v>
      </c>
      <c r="J36" s="164">
        <f t="shared" si="18"/>
        <v>85041279</v>
      </c>
      <c r="K36" s="164">
        <f t="shared" si="18"/>
        <v>15971669</v>
      </c>
      <c r="L36" s="164">
        <f t="shared" si="18"/>
        <v>0</v>
      </c>
      <c r="M36" s="167">
        <f>H36-J36-K36-L36-SUM(N36:R36)</f>
        <v>368570231</v>
      </c>
      <c r="N36" s="164">
        <f aca="true" t="shared" si="19" ref="N36:S36">SUM(N37:N44)</f>
        <v>3488814</v>
      </c>
      <c r="O36" s="164">
        <f t="shared" si="19"/>
        <v>0</v>
      </c>
      <c r="P36" s="164">
        <f t="shared" si="19"/>
        <v>0</v>
      </c>
      <c r="Q36" s="164">
        <f t="shared" si="19"/>
        <v>0</v>
      </c>
      <c r="R36" s="164">
        <f t="shared" si="19"/>
        <v>296650030</v>
      </c>
      <c r="S36" s="164">
        <f t="shared" si="19"/>
        <v>668709075</v>
      </c>
      <c r="T36" s="168">
        <f t="shared" si="3"/>
        <v>21.35255299292258</v>
      </c>
      <c r="U36" s="169">
        <f>SUM(U37:U44)</f>
        <v>3559734</v>
      </c>
    </row>
    <row r="37" spans="1:21" ht="27.75" customHeight="1">
      <c r="A37" s="159">
        <v>22</v>
      </c>
      <c r="B37" s="171" t="s">
        <v>36</v>
      </c>
      <c r="C37" s="164">
        <f t="shared" si="4"/>
        <v>148728994</v>
      </c>
      <c r="D37" s="172">
        <v>132376316</v>
      </c>
      <c r="E37" s="173">
        <v>16352678</v>
      </c>
      <c r="F37" s="173">
        <v>1884214</v>
      </c>
      <c r="G37" s="174"/>
      <c r="H37" s="175">
        <f t="shared" si="5"/>
        <v>146844780</v>
      </c>
      <c r="I37" s="175">
        <f aca="true" t="shared" si="20" ref="I37:I44">SUM(J37:Q37)</f>
        <v>136228551</v>
      </c>
      <c r="J37" s="173">
        <v>10449132</v>
      </c>
      <c r="K37" s="173">
        <v>3846333</v>
      </c>
      <c r="L37" s="173"/>
      <c r="M37" s="176">
        <f t="shared" si="7"/>
        <v>121933086</v>
      </c>
      <c r="N37" s="173">
        <v>0</v>
      </c>
      <c r="O37" s="173">
        <v>0</v>
      </c>
      <c r="P37" s="173"/>
      <c r="Q37" s="173">
        <v>0</v>
      </c>
      <c r="R37" s="173">
        <v>10616229</v>
      </c>
      <c r="S37" s="177">
        <f t="shared" si="8"/>
        <v>132549315</v>
      </c>
      <c r="T37" s="179">
        <f t="shared" si="3"/>
        <v>10.493736368083368</v>
      </c>
      <c r="U37" s="180"/>
    </row>
    <row r="38" spans="1:21" ht="27.75" customHeight="1">
      <c r="A38" s="159">
        <v>23</v>
      </c>
      <c r="B38" s="171" t="s">
        <v>37</v>
      </c>
      <c r="C38" s="164">
        <f t="shared" si="4"/>
        <v>268565594</v>
      </c>
      <c r="D38" s="172">
        <v>256790060</v>
      </c>
      <c r="E38" s="173">
        <v>11775534</v>
      </c>
      <c r="F38" s="173">
        <v>73800</v>
      </c>
      <c r="G38" s="174">
        <v>0</v>
      </c>
      <c r="H38" s="175">
        <f t="shared" si="5"/>
        <v>268491794</v>
      </c>
      <c r="I38" s="175">
        <f t="shared" si="20"/>
        <v>91668524</v>
      </c>
      <c r="J38" s="173">
        <v>54811470</v>
      </c>
      <c r="K38" s="173">
        <v>4394345</v>
      </c>
      <c r="L38" s="173"/>
      <c r="M38" s="176">
        <f t="shared" si="7"/>
        <v>32462709</v>
      </c>
      <c r="N38" s="173"/>
      <c r="O38" s="173"/>
      <c r="P38" s="173"/>
      <c r="Q38" s="173"/>
      <c r="R38" s="173">
        <v>176823270</v>
      </c>
      <c r="S38" s="177">
        <f t="shared" si="8"/>
        <v>209285979</v>
      </c>
      <c r="T38" s="179">
        <f t="shared" si="3"/>
        <v>64.58685317110593</v>
      </c>
      <c r="U38" s="180"/>
    </row>
    <row r="39" spans="1:21" ht="27.75" customHeight="1">
      <c r="A39" s="159">
        <v>24</v>
      </c>
      <c r="B39" s="171" t="s">
        <v>104</v>
      </c>
      <c r="C39" s="164">
        <f t="shared" si="4"/>
        <v>102587167</v>
      </c>
      <c r="D39" s="172">
        <v>83270049</v>
      </c>
      <c r="E39" s="173">
        <v>19317118</v>
      </c>
      <c r="F39" s="173">
        <v>329259</v>
      </c>
      <c r="G39" s="174"/>
      <c r="H39" s="175">
        <f t="shared" si="5"/>
        <v>102257908</v>
      </c>
      <c r="I39" s="175">
        <f t="shared" si="20"/>
        <v>43472625</v>
      </c>
      <c r="J39" s="173">
        <v>5529774</v>
      </c>
      <c r="K39" s="173">
        <v>5683583</v>
      </c>
      <c r="L39" s="173"/>
      <c r="M39" s="176">
        <f t="shared" si="7"/>
        <v>32240664</v>
      </c>
      <c r="N39" s="173">
        <v>18604</v>
      </c>
      <c r="O39" s="173"/>
      <c r="P39" s="173"/>
      <c r="Q39" s="173"/>
      <c r="R39" s="173">
        <v>58785283</v>
      </c>
      <c r="S39" s="177">
        <f t="shared" si="8"/>
        <v>91044551</v>
      </c>
      <c r="T39" s="179">
        <f t="shared" si="3"/>
        <v>25.79406465563099</v>
      </c>
      <c r="U39" s="180">
        <v>560807</v>
      </c>
    </row>
    <row r="40" spans="1:21" ht="27.75" customHeight="1">
      <c r="A40" s="159">
        <v>25</v>
      </c>
      <c r="B40" s="171" t="s">
        <v>39</v>
      </c>
      <c r="C40" s="164">
        <f t="shared" si="4"/>
        <v>152992201</v>
      </c>
      <c r="D40" s="172">
        <v>117194726</v>
      </c>
      <c r="E40" s="173">
        <v>35797475</v>
      </c>
      <c r="F40" s="173">
        <v>17380</v>
      </c>
      <c r="G40" s="174"/>
      <c r="H40" s="175">
        <f t="shared" si="5"/>
        <v>152974821</v>
      </c>
      <c r="I40" s="175">
        <f t="shared" si="20"/>
        <v>117305412</v>
      </c>
      <c r="J40" s="173">
        <v>10665652</v>
      </c>
      <c r="K40" s="173">
        <v>660410</v>
      </c>
      <c r="L40" s="173"/>
      <c r="M40" s="176">
        <f t="shared" si="7"/>
        <v>105963903</v>
      </c>
      <c r="N40" s="173">
        <v>15447</v>
      </c>
      <c r="O40" s="173"/>
      <c r="P40" s="173"/>
      <c r="Q40" s="173"/>
      <c r="R40" s="173">
        <v>35669409</v>
      </c>
      <c r="S40" s="177">
        <f t="shared" si="8"/>
        <v>141648759</v>
      </c>
      <c r="T40" s="179">
        <f t="shared" si="3"/>
        <v>9.655191356388569</v>
      </c>
      <c r="U40" s="180"/>
    </row>
    <row r="41" spans="1:21" ht="27.75" customHeight="1">
      <c r="A41" s="159">
        <v>26</v>
      </c>
      <c r="B41" s="171" t="s">
        <v>40</v>
      </c>
      <c r="C41" s="164">
        <f>D41+E41</f>
        <v>82433576</v>
      </c>
      <c r="D41" s="172">
        <v>55817300</v>
      </c>
      <c r="E41" s="173">
        <v>26616276</v>
      </c>
      <c r="F41" s="173">
        <v>144433</v>
      </c>
      <c r="G41" s="174"/>
      <c r="H41" s="175">
        <f>I41+R41</f>
        <v>82289143</v>
      </c>
      <c r="I41" s="175">
        <f t="shared" si="20"/>
        <v>71148288</v>
      </c>
      <c r="J41" s="173">
        <v>2661201</v>
      </c>
      <c r="K41" s="173">
        <v>1386998</v>
      </c>
      <c r="L41" s="173"/>
      <c r="M41" s="176">
        <f>C41-F41-J41-K41-L41-SUM(N41:R41)</f>
        <v>67100089</v>
      </c>
      <c r="N41" s="173">
        <v>0</v>
      </c>
      <c r="O41" s="173"/>
      <c r="P41" s="173"/>
      <c r="Q41" s="173"/>
      <c r="R41" s="173">
        <v>11140855</v>
      </c>
      <c r="S41" s="177">
        <f>SUM(M41:R41)</f>
        <v>78240944</v>
      </c>
      <c r="T41" s="179">
        <f>IF(ISERROR((J41+K41+L41)/I41*100)=TRUE,0,(J41+K41+L41)/I41*100)</f>
        <v>5.689805213584338</v>
      </c>
      <c r="U41" s="180">
        <v>1692191</v>
      </c>
    </row>
    <row r="42" spans="1:21" ht="27.75" customHeight="1">
      <c r="A42" s="159">
        <v>27</v>
      </c>
      <c r="B42" s="171" t="s">
        <v>118</v>
      </c>
      <c r="C42" s="164">
        <f>D42+E42</f>
        <v>65523</v>
      </c>
      <c r="D42" s="172">
        <v>8065</v>
      </c>
      <c r="E42" s="173">
        <v>57458</v>
      </c>
      <c r="F42" s="173">
        <v>0</v>
      </c>
      <c r="G42" s="174"/>
      <c r="H42" s="175">
        <f>I42+R42</f>
        <v>65523</v>
      </c>
      <c r="I42" s="175">
        <f>SUM(J42:Q42)</f>
        <v>65523</v>
      </c>
      <c r="J42" s="173">
        <v>65073</v>
      </c>
      <c r="K42" s="173">
        <v>0</v>
      </c>
      <c r="L42" s="173"/>
      <c r="M42" s="176">
        <f>C42-F42-J42-K42-L42-SUM(N42:R42)</f>
        <v>450</v>
      </c>
      <c r="N42" s="173"/>
      <c r="O42" s="173"/>
      <c r="P42" s="173"/>
      <c r="Q42" s="173"/>
      <c r="R42" s="173">
        <v>0</v>
      </c>
      <c r="S42" s="177">
        <f>SUM(M42:R42)</f>
        <v>450</v>
      </c>
      <c r="T42" s="179">
        <f>IF(ISERROR((J42+K42+L42)/I42*100)=TRUE,0,(J42+K42+L42)/I42*100)</f>
        <v>99.31321825923722</v>
      </c>
      <c r="U42" s="180"/>
    </row>
    <row r="43" spans="1:21" ht="27.75" customHeight="1">
      <c r="A43" s="159">
        <v>28</v>
      </c>
      <c r="B43" s="171" t="s">
        <v>124</v>
      </c>
      <c r="C43" s="164">
        <f>D43+E43</f>
        <v>5210127</v>
      </c>
      <c r="D43" s="172">
        <v>4011704</v>
      </c>
      <c r="E43" s="173">
        <v>1198423</v>
      </c>
      <c r="F43" s="173">
        <v>763500</v>
      </c>
      <c r="G43" s="174"/>
      <c r="H43" s="175">
        <f>I43+R43</f>
        <v>4446627</v>
      </c>
      <c r="I43" s="175">
        <f>SUM(J43:Q43)</f>
        <v>2100465</v>
      </c>
      <c r="J43" s="173">
        <v>101562</v>
      </c>
      <c r="K43" s="173"/>
      <c r="L43" s="173"/>
      <c r="M43" s="176">
        <f>C43-F43-J43-K43-L43-SUM(N43:R43)</f>
        <v>1998903</v>
      </c>
      <c r="N43" s="173"/>
      <c r="O43" s="173"/>
      <c r="P43" s="173"/>
      <c r="Q43" s="173"/>
      <c r="R43" s="173">
        <v>2346162</v>
      </c>
      <c r="S43" s="177">
        <f>SUM(M43:R43)</f>
        <v>4345065</v>
      </c>
      <c r="T43" s="179">
        <f>IF(ISERROR((J43+K43+L43)/I43*100)=TRUE,0,(J43+K43+L43)/I43*100)</f>
        <v>4.835215059522534</v>
      </c>
      <c r="U43" s="180">
        <v>653368</v>
      </c>
    </row>
    <row r="44" spans="1:21" ht="27.75" customHeight="1">
      <c r="A44" s="159">
        <v>29</v>
      </c>
      <c r="B44" s="171" t="s">
        <v>134</v>
      </c>
      <c r="C44" s="164">
        <f>D44+E44</f>
        <v>12351827</v>
      </c>
      <c r="D44" s="172">
        <v>0</v>
      </c>
      <c r="E44" s="173">
        <v>12351827</v>
      </c>
      <c r="F44" s="173">
        <v>400</v>
      </c>
      <c r="G44" s="174"/>
      <c r="H44" s="175">
        <f>I44+R44</f>
        <v>12351427</v>
      </c>
      <c r="I44" s="175">
        <f t="shared" si="20"/>
        <v>11082605</v>
      </c>
      <c r="J44" s="173">
        <v>757415</v>
      </c>
      <c r="K44" s="173"/>
      <c r="L44" s="173"/>
      <c r="M44" s="176">
        <f>C44-F44-J44-K44-L44-SUM(N44:R44)</f>
        <v>6870427</v>
      </c>
      <c r="N44" s="173">
        <v>3454763</v>
      </c>
      <c r="O44" s="173"/>
      <c r="P44" s="173"/>
      <c r="Q44" s="173"/>
      <c r="R44" s="173">
        <v>1268822</v>
      </c>
      <c r="S44" s="177">
        <f>SUM(M44:R44)</f>
        <v>11594012</v>
      </c>
      <c r="T44" s="179">
        <f>IF(ISERROR((J44+K44+L44)/I44*100)=TRUE,0,(J44+K44+L44)/I44*100)</f>
        <v>6.834268657955418</v>
      </c>
      <c r="U44" s="180">
        <v>653368</v>
      </c>
    </row>
    <row r="45" spans="1:21" ht="32.25" customHeight="1">
      <c r="A45" s="162" t="s">
        <v>35</v>
      </c>
      <c r="B45" s="170" t="s">
        <v>121</v>
      </c>
      <c r="C45" s="164">
        <f aca="true" t="shared" si="21" ref="C45:L45">SUM(C46:C54)</f>
        <v>1695996522</v>
      </c>
      <c r="D45" s="165">
        <f t="shared" si="21"/>
        <v>1037650850</v>
      </c>
      <c r="E45" s="164">
        <f t="shared" si="21"/>
        <v>658345672</v>
      </c>
      <c r="F45" s="164">
        <f t="shared" si="21"/>
        <v>3279759</v>
      </c>
      <c r="G45" s="166">
        <f t="shared" si="21"/>
        <v>0</v>
      </c>
      <c r="H45" s="164">
        <f t="shared" si="21"/>
        <v>1692716763</v>
      </c>
      <c r="I45" s="164">
        <f t="shared" si="21"/>
        <v>1345282789</v>
      </c>
      <c r="J45" s="164">
        <f t="shared" si="21"/>
        <v>34587940</v>
      </c>
      <c r="K45" s="164">
        <f t="shared" si="21"/>
        <v>8417148</v>
      </c>
      <c r="L45" s="164">
        <f t="shared" si="21"/>
        <v>8496</v>
      </c>
      <c r="M45" s="167">
        <f>H45-J45-K45-L45-SUM(N45:R45)</f>
        <v>1239553142</v>
      </c>
      <c r="N45" s="164">
        <f aca="true" t="shared" si="22" ref="N45:U45">SUM(N46:N54)</f>
        <v>61969430</v>
      </c>
      <c r="O45" s="164">
        <f t="shared" si="22"/>
        <v>0</v>
      </c>
      <c r="P45" s="164">
        <f t="shared" si="22"/>
        <v>0</v>
      </c>
      <c r="Q45" s="164">
        <f t="shared" si="22"/>
        <v>746633</v>
      </c>
      <c r="R45" s="164">
        <f t="shared" si="22"/>
        <v>347433974</v>
      </c>
      <c r="S45" s="164">
        <f t="shared" si="22"/>
        <v>1649703179</v>
      </c>
      <c r="T45" s="168">
        <f t="shared" si="3"/>
        <v>3.1973637328679154</v>
      </c>
      <c r="U45" s="169">
        <f t="shared" si="22"/>
        <v>160971525</v>
      </c>
    </row>
    <row r="46" spans="1:21" ht="21.75" customHeight="1">
      <c r="A46" s="159">
        <v>30</v>
      </c>
      <c r="B46" s="171" t="s">
        <v>41</v>
      </c>
      <c r="C46" s="164">
        <f t="shared" si="4"/>
        <v>28057580</v>
      </c>
      <c r="D46" s="172">
        <v>27440075</v>
      </c>
      <c r="E46" s="173">
        <v>617505</v>
      </c>
      <c r="F46" s="173"/>
      <c r="G46" s="174"/>
      <c r="H46" s="175">
        <f t="shared" si="5"/>
        <v>28057580</v>
      </c>
      <c r="I46" s="175">
        <f aca="true" t="shared" si="23" ref="I46:I54">SUM(J46:Q46)</f>
        <v>2509782</v>
      </c>
      <c r="J46" s="173">
        <v>2419782</v>
      </c>
      <c r="K46" s="173">
        <v>90000</v>
      </c>
      <c r="L46" s="173"/>
      <c r="M46" s="176">
        <f t="shared" si="7"/>
        <v>0</v>
      </c>
      <c r="N46" s="173">
        <v>0</v>
      </c>
      <c r="O46" s="173"/>
      <c r="P46" s="173"/>
      <c r="Q46" s="173">
        <v>0</v>
      </c>
      <c r="R46" s="173">
        <v>25547798</v>
      </c>
      <c r="S46" s="177">
        <f t="shared" si="8"/>
        <v>25547798</v>
      </c>
      <c r="T46" s="178">
        <f t="shared" si="3"/>
        <v>100</v>
      </c>
      <c r="U46" s="161">
        <v>33168275</v>
      </c>
    </row>
    <row r="47" spans="1:21" ht="18.75" customHeight="1">
      <c r="A47" s="159">
        <v>31</v>
      </c>
      <c r="B47" s="171" t="s">
        <v>42</v>
      </c>
      <c r="C47" s="164">
        <f t="shared" si="4"/>
        <v>121028987</v>
      </c>
      <c r="D47" s="172">
        <v>102625034</v>
      </c>
      <c r="E47" s="173">
        <v>18403953</v>
      </c>
      <c r="F47" s="173">
        <v>835196</v>
      </c>
      <c r="G47" s="174"/>
      <c r="H47" s="175">
        <f t="shared" si="5"/>
        <v>120193791</v>
      </c>
      <c r="I47" s="175">
        <f t="shared" si="23"/>
        <v>72481480</v>
      </c>
      <c r="J47" s="173">
        <v>8046051</v>
      </c>
      <c r="K47" s="173">
        <v>5770561</v>
      </c>
      <c r="L47" s="173"/>
      <c r="M47" s="176">
        <f t="shared" si="7"/>
        <v>58664868</v>
      </c>
      <c r="N47" s="173"/>
      <c r="O47" s="173"/>
      <c r="P47" s="173"/>
      <c r="Q47" s="173"/>
      <c r="R47" s="173">
        <v>47712311</v>
      </c>
      <c r="S47" s="177">
        <f t="shared" si="8"/>
        <v>106377179</v>
      </c>
      <c r="T47" s="178">
        <f t="shared" si="3"/>
        <v>19.062265284870012</v>
      </c>
      <c r="U47" s="161">
        <v>47024201</v>
      </c>
    </row>
    <row r="48" spans="1:21" ht="18.75" customHeight="1">
      <c r="A48" s="159">
        <v>32</v>
      </c>
      <c r="B48" s="171" t="s">
        <v>43</v>
      </c>
      <c r="C48" s="164">
        <f t="shared" si="4"/>
        <v>442671366</v>
      </c>
      <c r="D48" s="172">
        <v>428614267</v>
      </c>
      <c r="E48" s="173">
        <v>14057099</v>
      </c>
      <c r="F48" s="173">
        <v>1593725</v>
      </c>
      <c r="G48" s="174"/>
      <c r="H48" s="175">
        <f t="shared" si="5"/>
        <v>441077641</v>
      </c>
      <c r="I48" s="175">
        <f t="shared" si="23"/>
        <v>421136696</v>
      </c>
      <c r="J48" s="173">
        <v>2071701</v>
      </c>
      <c r="K48" s="173">
        <v>1215592</v>
      </c>
      <c r="L48" s="173"/>
      <c r="M48" s="176">
        <f t="shared" si="7"/>
        <v>417779603</v>
      </c>
      <c r="N48" s="173">
        <v>0</v>
      </c>
      <c r="O48" s="173"/>
      <c r="P48" s="173"/>
      <c r="Q48" s="173">
        <v>69800</v>
      </c>
      <c r="R48" s="173">
        <v>19940945</v>
      </c>
      <c r="S48" s="177">
        <f t="shared" si="8"/>
        <v>437790348</v>
      </c>
      <c r="T48" s="178">
        <f t="shared" si="3"/>
        <v>0.7805762431113341</v>
      </c>
      <c r="U48" s="161">
        <v>6598395</v>
      </c>
    </row>
    <row r="49" spans="1:21" ht="18.75" customHeight="1">
      <c r="A49" s="159">
        <v>33</v>
      </c>
      <c r="B49" s="171" t="s">
        <v>44</v>
      </c>
      <c r="C49" s="164">
        <f t="shared" si="4"/>
        <v>185515330</v>
      </c>
      <c r="D49" s="172">
        <v>175680319</v>
      </c>
      <c r="E49" s="173">
        <v>9835011</v>
      </c>
      <c r="F49" s="173">
        <v>52990</v>
      </c>
      <c r="G49" s="174"/>
      <c r="H49" s="175">
        <f t="shared" si="5"/>
        <v>185462340</v>
      </c>
      <c r="I49" s="175">
        <f t="shared" si="23"/>
        <v>92292513</v>
      </c>
      <c r="J49" s="173">
        <v>1675968</v>
      </c>
      <c r="K49" s="173">
        <v>655603</v>
      </c>
      <c r="L49" s="173"/>
      <c r="M49" s="176">
        <f t="shared" si="7"/>
        <v>86860965</v>
      </c>
      <c r="N49" s="173">
        <v>3099977</v>
      </c>
      <c r="O49" s="173"/>
      <c r="P49" s="173">
        <v>0</v>
      </c>
      <c r="Q49" s="173">
        <v>0</v>
      </c>
      <c r="R49" s="173">
        <v>93169827</v>
      </c>
      <c r="S49" s="177">
        <f t="shared" si="8"/>
        <v>183130769</v>
      </c>
      <c r="T49" s="178">
        <f t="shared" si="3"/>
        <v>2.5262840117919425</v>
      </c>
      <c r="U49" s="161">
        <v>2741155</v>
      </c>
    </row>
    <row r="50" spans="1:21" ht="18.75" customHeight="1">
      <c r="A50" s="159">
        <v>34</v>
      </c>
      <c r="B50" s="171" t="s">
        <v>45</v>
      </c>
      <c r="C50" s="164">
        <f t="shared" si="4"/>
        <v>860177462</v>
      </c>
      <c r="D50" s="172">
        <v>253075728</v>
      </c>
      <c r="E50" s="173">
        <v>607101734</v>
      </c>
      <c r="F50" s="173">
        <v>100619</v>
      </c>
      <c r="G50" s="174">
        <v>0</v>
      </c>
      <c r="H50" s="175">
        <f t="shared" si="5"/>
        <v>860076843</v>
      </c>
      <c r="I50" s="175">
        <f t="shared" si="23"/>
        <v>709816722</v>
      </c>
      <c r="J50" s="173">
        <v>16635512</v>
      </c>
      <c r="K50" s="173">
        <v>685392</v>
      </c>
      <c r="L50" s="173"/>
      <c r="M50" s="176">
        <f t="shared" si="7"/>
        <v>635531532</v>
      </c>
      <c r="N50" s="173">
        <v>56287453</v>
      </c>
      <c r="O50" s="173"/>
      <c r="P50" s="173"/>
      <c r="Q50" s="173">
        <v>676833</v>
      </c>
      <c r="R50" s="173">
        <v>150260121</v>
      </c>
      <c r="S50" s="177">
        <f t="shared" si="8"/>
        <v>842755939</v>
      </c>
      <c r="T50" s="178">
        <f t="shared" si="3"/>
        <v>2.4401938504908878</v>
      </c>
      <c r="U50" s="161">
        <v>70764448</v>
      </c>
    </row>
    <row r="51" spans="1:21" ht="18.75" customHeight="1">
      <c r="A51" s="159">
        <v>35</v>
      </c>
      <c r="B51" s="171" t="s">
        <v>92</v>
      </c>
      <c r="C51" s="164">
        <f>D51+E51</f>
        <v>7989620</v>
      </c>
      <c r="D51" s="172">
        <v>7126533</v>
      </c>
      <c r="E51" s="173">
        <v>863087</v>
      </c>
      <c r="F51" s="173">
        <v>235029</v>
      </c>
      <c r="G51" s="174"/>
      <c r="H51" s="175">
        <f>I51+R51</f>
        <v>7754591</v>
      </c>
      <c r="I51" s="175">
        <f t="shared" si="23"/>
        <v>6785427</v>
      </c>
      <c r="J51" s="173">
        <v>469383</v>
      </c>
      <c r="K51" s="173"/>
      <c r="L51" s="173"/>
      <c r="M51" s="176">
        <f>C51-F51-J51-K51-L51-SUM(N51:R51)</f>
        <v>3734044</v>
      </c>
      <c r="N51" s="173">
        <v>2582000</v>
      </c>
      <c r="O51" s="173"/>
      <c r="P51" s="173"/>
      <c r="Q51" s="173"/>
      <c r="R51" s="173">
        <v>969164</v>
      </c>
      <c r="S51" s="177">
        <f>SUM(M51:R51)</f>
        <v>7285208</v>
      </c>
      <c r="T51" s="178">
        <f>IF(ISERROR((J51+K51+L51)/I51*100)=TRUE,0,(J51+K51+L51)/I51*100)</f>
        <v>6.917516023678393</v>
      </c>
      <c r="U51" s="161"/>
    </row>
    <row r="52" spans="1:21" ht="18.75" customHeight="1">
      <c r="A52" s="159">
        <v>36</v>
      </c>
      <c r="B52" s="171" t="s">
        <v>106</v>
      </c>
      <c r="C52" s="164">
        <f>D52+E52</f>
        <v>10554417</v>
      </c>
      <c r="D52" s="172">
        <v>4958052</v>
      </c>
      <c r="E52" s="173">
        <v>5596365</v>
      </c>
      <c r="F52" s="173">
        <v>419800</v>
      </c>
      <c r="G52" s="174"/>
      <c r="H52" s="175">
        <f>I52+R52</f>
        <v>10134617</v>
      </c>
      <c r="I52" s="175">
        <f>SUM(J52:Q52)</f>
        <v>8798088</v>
      </c>
      <c r="J52" s="173">
        <v>2602619</v>
      </c>
      <c r="K52" s="173"/>
      <c r="L52" s="173"/>
      <c r="M52" s="176">
        <f>C52-F52-J52-K52-L52-SUM(N52:R52)</f>
        <v>6195469</v>
      </c>
      <c r="N52" s="173"/>
      <c r="O52" s="173"/>
      <c r="P52" s="173"/>
      <c r="Q52" s="173"/>
      <c r="R52" s="173">
        <v>1336529</v>
      </c>
      <c r="S52" s="177">
        <f>SUM(M52:R52)</f>
        <v>7531998</v>
      </c>
      <c r="T52" s="178">
        <f>IF(ISERROR((J52+K52+L52)/I52*100)=TRUE,0,(J52+K52+L52)/I52*100)</f>
        <v>29.581643193384743</v>
      </c>
      <c r="U52" s="161">
        <v>675051</v>
      </c>
    </row>
    <row r="53" spans="1:21" ht="18.75" customHeight="1">
      <c r="A53" s="159">
        <v>37</v>
      </c>
      <c r="B53" s="171" t="s">
        <v>135</v>
      </c>
      <c r="C53" s="164">
        <f>D53+E53</f>
        <v>6163743</v>
      </c>
      <c r="D53" s="172">
        <v>5400284</v>
      </c>
      <c r="E53" s="173">
        <v>763459</v>
      </c>
      <c r="F53" s="173">
        <v>42400</v>
      </c>
      <c r="G53" s="174"/>
      <c r="H53" s="175">
        <f>I53+R53</f>
        <v>6121343</v>
      </c>
      <c r="I53" s="175">
        <f>SUM(J53:Q53)</f>
        <v>6037889</v>
      </c>
      <c r="J53" s="173">
        <v>405767</v>
      </c>
      <c r="K53" s="173"/>
      <c r="L53" s="173"/>
      <c r="M53" s="176">
        <f>C53-F53-J53-K53-L53-SUM(N53:R53)</f>
        <v>5632122</v>
      </c>
      <c r="N53" s="173"/>
      <c r="O53" s="173"/>
      <c r="P53" s="173"/>
      <c r="Q53" s="173"/>
      <c r="R53" s="173">
        <v>83454</v>
      </c>
      <c r="S53" s="177">
        <f>SUM(M53:R53)</f>
        <v>5715576</v>
      </c>
      <c r="T53" s="178">
        <f>IF(ISERROR((J53+K53+L53)/I53*100)=TRUE,0,(J53+K53+L53)/I53*100)</f>
        <v>6.720345471736894</v>
      </c>
      <c r="U53" s="161">
        <v>0</v>
      </c>
    </row>
    <row r="54" spans="1:21" ht="18.75" customHeight="1">
      <c r="A54" s="159">
        <v>38</v>
      </c>
      <c r="B54" s="171" t="s">
        <v>141</v>
      </c>
      <c r="C54" s="164">
        <f>D54+E54</f>
        <v>33838017</v>
      </c>
      <c r="D54" s="172">
        <v>32730558</v>
      </c>
      <c r="E54" s="173">
        <v>1107459</v>
      </c>
      <c r="F54" s="173"/>
      <c r="G54" s="174"/>
      <c r="H54" s="175">
        <f>I54+R54</f>
        <v>33838017</v>
      </c>
      <c r="I54" s="175">
        <f t="shared" si="23"/>
        <v>25424192</v>
      </c>
      <c r="J54" s="173">
        <v>261157</v>
      </c>
      <c r="K54" s="173"/>
      <c r="L54" s="173">
        <v>8496</v>
      </c>
      <c r="M54" s="176">
        <f>C54-F54-J54-K54-L54-SUM(N54:R54)</f>
        <v>25154539</v>
      </c>
      <c r="N54" s="173"/>
      <c r="O54" s="173"/>
      <c r="P54" s="173"/>
      <c r="Q54" s="173"/>
      <c r="R54" s="173">
        <v>8413825</v>
      </c>
      <c r="S54" s="177">
        <f>SUM(M54:R54)</f>
        <v>33568364</v>
      </c>
      <c r="T54" s="178">
        <f>IF(ISERROR((J54+K54+L54)/I54*100)=TRUE,0,(J54+K54+L54)/I54*100)</f>
        <v>1.0606158103274235</v>
      </c>
      <c r="U54" s="161">
        <v>0</v>
      </c>
    </row>
    <row r="55" spans="1:21" ht="33.75" customHeight="1">
      <c r="A55" s="162" t="s">
        <v>73</v>
      </c>
      <c r="B55" s="170" t="s">
        <v>122</v>
      </c>
      <c r="C55" s="164">
        <f aca="true" t="shared" si="24" ref="C55:L55">SUM(C56:C62)</f>
        <v>1117582648</v>
      </c>
      <c r="D55" s="165">
        <f t="shared" si="24"/>
        <v>997900370</v>
      </c>
      <c r="E55" s="164">
        <f t="shared" si="24"/>
        <v>119682278</v>
      </c>
      <c r="F55" s="164">
        <f t="shared" si="24"/>
        <v>1151271</v>
      </c>
      <c r="G55" s="166">
        <f t="shared" si="24"/>
        <v>0</v>
      </c>
      <c r="H55" s="164">
        <f t="shared" si="24"/>
        <v>1116431377</v>
      </c>
      <c r="I55" s="164">
        <f t="shared" si="24"/>
        <v>1082542278</v>
      </c>
      <c r="J55" s="164">
        <f t="shared" si="24"/>
        <v>43258351</v>
      </c>
      <c r="K55" s="164">
        <f t="shared" si="24"/>
        <v>1470021</v>
      </c>
      <c r="L55" s="164">
        <f t="shared" si="24"/>
        <v>0</v>
      </c>
      <c r="M55" s="167">
        <f>H55-J55-K55-L55-SUM(N55:R55)</f>
        <v>1033985847</v>
      </c>
      <c r="N55" s="164">
        <f aca="true" t="shared" si="25" ref="N55:U55">SUM(N56:N62)</f>
        <v>1981959</v>
      </c>
      <c r="O55" s="164">
        <f t="shared" si="25"/>
        <v>0</v>
      </c>
      <c r="P55" s="164">
        <f t="shared" si="25"/>
        <v>0</v>
      </c>
      <c r="Q55" s="164">
        <f t="shared" si="25"/>
        <v>1846100</v>
      </c>
      <c r="R55" s="164">
        <f t="shared" si="25"/>
        <v>33889099</v>
      </c>
      <c r="S55" s="164">
        <f t="shared" si="25"/>
        <v>1071703005</v>
      </c>
      <c r="T55" s="168">
        <f t="shared" si="3"/>
        <v>4.131789853291993</v>
      </c>
      <c r="U55" s="181">
        <f t="shared" si="25"/>
        <v>3147869</v>
      </c>
    </row>
    <row r="56" spans="1:21" ht="18.75" customHeight="1">
      <c r="A56" s="159">
        <v>39</v>
      </c>
      <c r="B56" s="171" t="s">
        <v>46</v>
      </c>
      <c r="C56" s="164">
        <f t="shared" si="4"/>
        <v>14594955</v>
      </c>
      <c r="D56" s="172">
        <v>14374856</v>
      </c>
      <c r="E56" s="173">
        <v>220099</v>
      </c>
      <c r="F56" s="173">
        <v>0</v>
      </c>
      <c r="G56" s="174">
        <v>0</v>
      </c>
      <c r="H56" s="175">
        <f t="shared" si="5"/>
        <v>14594955</v>
      </c>
      <c r="I56" s="175">
        <f aca="true" t="shared" si="26" ref="I56:I62">SUM(J56:Q56)</f>
        <v>13880755</v>
      </c>
      <c r="J56" s="173">
        <v>992966</v>
      </c>
      <c r="K56" s="173">
        <v>23000</v>
      </c>
      <c r="L56" s="173">
        <v>0</v>
      </c>
      <c r="M56" s="176">
        <f t="shared" si="7"/>
        <v>12864789</v>
      </c>
      <c r="N56" s="173">
        <v>0</v>
      </c>
      <c r="O56" s="173">
        <v>0</v>
      </c>
      <c r="P56" s="173">
        <v>0</v>
      </c>
      <c r="Q56" s="173">
        <v>0</v>
      </c>
      <c r="R56" s="173">
        <v>714200</v>
      </c>
      <c r="S56" s="177">
        <f t="shared" si="8"/>
        <v>13578989</v>
      </c>
      <c r="T56" s="178">
        <f t="shared" si="3"/>
        <v>7.319241640674444</v>
      </c>
      <c r="U56" s="161">
        <v>102149</v>
      </c>
    </row>
    <row r="57" spans="1:21" ht="18.75" customHeight="1">
      <c r="A57" s="159">
        <v>40</v>
      </c>
      <c r="B57" s="171" t="s">
        <v>47</v>
      </c>
      <c r="C57" s="164">
        <f t="shared" si="4"/>
        <v>12713443</v>
      </c>
      <c r="D57" s="172">
        <v>7819642</v>
      </c>
      <c r="E57" s="173">
        <v>4893801</v>
      </c>
      <c r="F57" s="173">
        <v>59346</v>
      </c>
      <c r="G57" s="174">
        <v>0</v>
      </c>
      <c r="H57" s="175">
        <f t="shared" si="5"/>
        <v>12654097</v>
      </c>
      <c r="I57" s="175">
        <f t="shared" si="26"/>
        <v>9014563</v>
      </c>
      <c r="J57" s="173">
        <v>4186987</v>
      </c>
      <c r="K57" s="173">
        <v>140000</v>
      </c>
      <c r="L57" s="173">
        <v>0</v>
      </c>
      <c r="M57" s="176">
        <f t="shared" si="7"/>
        <v>2841476</v>
      </c>
      <c r="N57" s="173">
        <v>0</v>
      </c>
      <c r="O57" s="173">
        <v>0</v>
      </c>
      <c r="P57" s="173">
        <v>0</v>
      </c>
      <c r="Q57" s="173">
        <v>1846100</v>
      </c>
      <c r="R57" s="173">
        <v>3639534</v>
      </c>
      <c r="S57" s="177">
        <f t="shared" si="8"/>
        <v>8327110</v>
      </c>
      <c r="T57" s="178">
        <f t="shared" si="3"/>
        <v>47.99996405815789</v>
      </c>
      <c r="U57" s="161">
        <v>1659828</v>
      </c>
    </row>
    <row r="58" spans="1:21" ht="18.75" customHeight="1">
      <c r="A58" s="159">
        <v>41</v>
      </c>
      <c r="B58" s="171" t="s">
        <v>48</v>
      </c>
      <c r="C58" s="164">
        <f t="shared" si="4"/>
        <v>24746666</v>
      </c>
      <c r="D58" s="172">
        <v>19510343</v>
      </c>
      <c r="E58" s="173">
        <v>5236323</v>
      </c>
      <c r="F58" s="173">
        <v>675267</v>
      </c>
      <c r="G58" s="174">
        <v>0</v>
      </c>
      <c r="H58" s="175">
        <f t="shared" si="5"/>
        <v>24071399</v>
      </c>
      <c r="I58" s="175">
        <f t="shared" si="26"/>
        <v>19351958</v>
      </c>
      <c r="J58" s="173">
        <v>5357886</v>
      </c>
      <c r="K58" s="173">
        <v>218472</v>
      </c>
      <c r="L58" s="173">
        <v>0</v>
      </c>
      <c r="M58" s="176">
        <f t="shared" si="7"/>
        <v>13264392</v>
      </c>
      <c r="N58" s="173">
        <v>511208</v>
      </c>
      <c r="O58" s="173">
        <v>0</v>
      </c>
      <c r="P58" s="173">
        <v>0</v>
      </c>
      <c r="Q58" s="173">
        <v>0</v>
      </c>
      <c r="R58" s="173">
        <v>4719441</v>
      </c>
      <c r="S58" s="177">
        <f t="shared" si="8"/>
        <v>18495041</v>
      </c>
      <c r="T58" s="178">
        <f t="shared" si="3"/>
        <v>28.815471798770957</v>
      </c>
      <c r="U58" s="161">
        <v>1259882</v>
      </c>
    </row>
    <row r="59" spans="1:21" ht="21.75" customHeight="1">
      <c r="A59" s="159">
        <v>42</v>
      </c>
      <c r="B59" s="171" t="s">
        <v>114</v>
      </c>
      <c r="C59" s="164">
        <f>D59+E59</f>
        <v>112693774</v>
      </c>
      <c r="D59" s="172">
        <v>27084811</v>
      </c>
      <c r="E59" s="173">
        <v>85608963</v>
      </c>
      <c r="F59" s="173">
        <v>105360</v>
      </c>
      <c r="G59" s="174">
        <v>0</v>
      </c>
      <c r="H59" s="175">
        <f>I59+R59</f>
        <v>112588414</v>
      </c>
      <c r="I59" s="175">
        <f t="shared" si="26"/>
        <v>109357542</v>
      </c>
      <c r="J59" s="173">
        <v>6421060</v>
      </c>
      <c r="K59" s="173">
        <v>80200</v>
      </c>
      <c r="L59" s="173">
        <v>0</v>
      </c>
      <c r="M59" s="176">
        <f>C59-F59-J59-K59-L59-SUM(N59:R59)</f>
        <v>101939531</v>
      </c>
      <c r="N59" s="173">
        <v>916751</v>
      </c>
      <c r="O59" s="173">
        <v>0</v>
      </c>
      <c r="P59" s="173">
        <v>0</v>
      </c>
      <c r="Q59" s="173">
        <v>0</v>
      </c>
      <c r="R59" s="173">
        <v>3230872</v>
      </c>
      <c r="S59" s="177">
        <f>SUM(M59:R59)</f>
        <v>106087154</v>
      </c>
      <c r="T59" s="178">
        <f>IF(ISERROR((J59+K59+L59)/I59*100)=TRUE,0,(J59+K59+L59)/I59*100)</f>
        <v>5.944958053281776</v>
      </c>
      <c r="U59" s="161">
        <v>0</v>
      </c>
    </row>
    <row r="60" spans="1:21" ht="21.75" customHeight="1">
      <c r="A60" s="159">
        <v>43</v>
      </c>
      <c r="B60" s="171" t="s">
        <v>57</v>
      </c>
      <c r="C60" s="164">
        <f>D60+E60</f>
        <v>935528860</v>
      </c>
      <c r="D60" s="172">
        <v>916635201</v>
      </c>
      <c r="E60" s="173">
        <v>18893659</v>
      </c>
      <c r="F60" s="173">
        <v>310698</v>
      </c>
      <c r="G60" s="174">
        <v>0</v>
      </c>
      <c r="H60" s="175">
        <f>I60+R60</f>
        <v>935218162</v>
      </c>
      <c r="I60" s="175">
        <f t="shared" si="26"/>
        <v>916685105</v>
      </c>
      <c r="J60" s="173">
        <v>25902173</v>
      </c>
      <c r="K60" s="173">
        <v>1005349</v>
      </c>
      <c r="L60" s="173">
        <v>0</v>
      </c>
      <c r="M60" s="176">
        <f>C60-F60-J60-K60-L60-SUM(N60:R60)</f>
        <v>889777583</v>
      </c>
      <c r="N60" s="173">
        <v>0</v>
      </c>
      <c r="O60" s="173">
        <v>0</v>
      </c>
      <c r="P60" s="173">
        <v>0</v>
      </c>
      <c r="Q60" s="173">
        <v>0</v>
      </c>
      <c r="R60" s="173">
        <v>18533057</v>
      </c>
      <c r="S60" s="177">
        <f>SUM(M60:R60)</f>
        <v>908310640</v>
      </c>
      <c r="T60" s="178">
        <f>IF(ISERROR((J60+K60+L60)/I60*100)=TRUE,0,(J60+K60+L60)/I60*100)</f>
        <v>2.9353069939976826</v>
      </c>
      <c r="U60" s="161">
        <v>126010</v>
      </c>
    </row>
    <row r="61" spans="1:21" ht="21.75" customHeight="1">
      <c r="A61" s="159">
        <v>44</v>
      </c>
      <c r="B61" s="171" t="s">
        <v>137</v>
      </c>
      <c r="C61" s="164">
        <f>D61+E61</f>
        <v>618144</v>
      </c>
      <c r="D61" s="172">
        <v>0</v>
      </c>
      <c r="E61" s="173">
        <v>618144</v>
      </c>
      <c r="F61" s="173">
        <v>0</v>
      </c>
      <c r="G61" s="174">
        <v>0</v>
      </c>
      <c r="H61" s="175">
        <f>I61+R61</f>
        <v>618144</v>
      </c>
      <c r="I61" s="175">
        <f t="shared" si="26"/>
        <v>597944</v>
      </c>
      <c r="J61" s="173">
        <v>119588</v>
      </c>
      <c r="K61" s="173">
        <v>0</v>
      </c>
      <c r="L61" s="173">
        <v>0</v>
      </c>
      <c r="M61" s="176">
        <f>C61-F61-J61-K61-L61-SUM(N61:R61)</f>
        <v>478356</v>
      </c>
      <c r="N61" s="173">
        <v>0</v>
      </c>
      <c r="O61" s="173">
        <v>0</v>
      </c>
      <c r="P61" s="173">
        <v>0</v>
      </c>
      <c r="Q61" s="173">
        <v>0</v>
      </c>
      <c r="R61" s="173">
        <v>20200</v>
      </c>
      <c r="S61" s="177">
        <f>SUM(M61:R61)</f>
        <v>498556</v>
      </c>
      <c r="T61" s="178">
        <f>IF(ISERROR((J61+K61+L61)/I61*100)=TRUE,0,(J61+K61+L61)/I61*100)</f>
        <v>19.999866208206786</v>
      </c>
      <c r="U61" s="161"/>
    </row>
    <row r="62" spans="1:21" ht="21.75" customHeight="1">
      <c r="A62" s="159">
        <v>45</v>
      </c>
      <c r="B62" s="171" t="s">
        <v>138</v>
      </c>
      <c r="C62" s="164">
        <f t="shared" si="4"/>
        <v>16686806</v>
      </c>
      <c r="D62" s="172">
        <v>12475517</v>
      </c>
      <c r="E62" s="173">
        <v>4211289</v>
      </c>
      <c r="F62" s="173">
        <v>600</v>
      </c>
      <c r="G62" s="174">
        <v>0</v>
      </c>
      <c r="H62" s="175">
        <f t="shared" si="5"/>
        <v>16686206</v>
      </c>
      <c r="I62" s="175">
        <f t="shared" si="26"/>
        <v>13654411</v>
      </c>
      <c r="J62" s="173">
        <v>277691</v>
      </c>
      <c r="K62" s="173">
        <v>3000</v>
      </c>
      <c r="L62" s="173">
        <v>0</v>
      </c>
      <c r="M62" s="176">
        <f t="shared" si="7"/>
        <v>12819720</v>
      </c>
      <c r="N62" s="173">
        <v>554000</v>
      </c>
      <c r="O62" s="173">
        <v>0</v>
      </c>
      <c r="P62" s="173">
        <v>0</v>
      </c>
      <c r="Q62" s="173">
        <v>0</v>
      </c>
      <c r="R62" s="173">
        <v>3031795</v>
      </c>
      <c r="S62" s="177">
        <f t="shared" si="8"/>
        <v>16405515</v>
      </c>
      <c r="T62" s="178">
        <f t="shared" si="3"/>
        <v>2.0556800289664636</v>
      </c>
      <c r="U62" s="161"/>
    </row>
    <row r="63" spans="1:21" ht="24.75" customHeight="1">
      <c r="A63" s="162" t="s">
        <v>74</v>
      </c>
      <c r="B63" s="170" t="s">
        <v>50</v>
      </c>
      <c r="C63" s="164">
        <f aca="true" t="shared" si="27" ref="C63:L63">SUM(C64:C69)</f>
        <v>501806875</v>
      </c>
      <c r="D63" s="165">
        <f t="shared" si="27"/>
        <v>291240456</v>
      </c>
      <c r="E63" s="164">
        <f t="shared" si="27"/>
        <v>210566419</v>
      </c>
      <c r="F63" s="164">
        <f t="shared" si="27"/>
        <v>8025449</v>
      </c>
      <c r="G63" s="166">
        <f t="shared" si="27"/>
        <v>0</v>
      </c>
      <c r="H63" s="164">
        <f t="shared" si="27"/>
        <v>493781426</v>
      </c>
      <c r="I63" s="164">
        <f t="shared" si="27"/>
        <v>345766430</v>
      </c>
      <c r="J63" s="164">
        <f t="shared" si="27"/>
        <v>34066593</v>
      </c>
      <c r="K63" s="164">
        <f t="shared" si="27"/>
        <v>40500274</v>
      </c>
      <c r="L63" s="164">
        <f t="shared" si="27"/>
        <v>0</v>
      </c>
      <c r="M63" s="175">
        <f>H63-J63-K63-L63-SUM(N63:R63)</f>
        <v>259578129</v>
      </c>
      <c r="N63" s="164">
        <f aca="true" t="shared" si="28" ref="N63:S63">SUM(N64:N69)</f>
        <v>11578262</v>
      </c>
      <c r="O63" s="164">
        <f t="shared" si="28"/>
        <v>43172</v>
      </c>
      <c r="P63" s="164">
        <f t="shared" si="28"/>
        <v>0</v>
      </c>
      <c r="Q63" s="164">
        <f t="shared" si="28"/>
        <v>0</v>
      </c>
      <c r="R63" s="164">
        <f t="shared" si="28"/>
        <v>148014996</v>
      </c>
      <c r="S63" s="164">
        <f t="shared" si="28"/>
        <v>419214559</v>
      </c>
      <c r="T63" s="168">
        <f t="shared" si="3"/>
        <v>21.565675707731373</v>
      </c>
      <c r="U63" s="169">
        <v>2138943</v>
      </c>
    </row>
    <row r="64" spans="1:21" ht="18.75" customHeight="1">
      <c r="A64" s="159">
        <v>46</v>
      </c>
      <c r="B64" s="171" t="s">
        <v>133</v>
      </c>
      <c r="C64" s="164">
        <f t="shared" si="4"/>
        <v>51118440</v>
      </c>
      <c r="D64" s="172">
        <v>21733311</v>
      </c>
      <c r="E64" s="173">
        <v>29385129</v>
      </c>
      <c r="F64" s="173">
        <v>488359</v>
      </c>
      <c r="G64" s="174"/>
      <c r="H64" s="175">
        <f t="shared" si="5"/>
        <v>50630081</v>
      </c>
      <c r="I64" s="175">
        <f aca="true" t="shared" si="29" ref="I64:I69">SUM(J64:Q64)</f>
        <v>40489397</v>
      </c>
      <c r="J64" s="173">
        <v>3642118</v>
      </c>
      <c r="K64" s="173">
        <v>1100000</v>
      </c>
      <c r="L64" s="173"/>
      <c r="M64" s="176">
        <f t="shared" si="7"/>
        <v>32675565</v>
      </c>
      <c r="N64" s="173">
        <v>3071714</v>
      </c>
      <c r="O64" s="173"/>
      <c r="P64" s="173"/>
      <c r="Q64" s="173"/>
      <c r="R64" s="173">
        <v>10140684</v>
      </c>
      <c r="S64" s="177">
        <f t="shared" si="8"/>
        <v>45887963</v>
      </c>
      <c r="T64" s="178">
        <f t="shared" si="3"/>
        <v>11.711999563737638</v>
      </c>
      <c r="U64" s="161"/>
    </row>
    <row r="65" spans="1:21" ht="18.75" customHeight="1">
      <c r="A65" s="159">
        <v>47</v>
      </c>
      <c r="B65" s="171" t="s">
        <v>52</v>
      </c>
      <c r="C65" s="164">
        <f t="shared" si="4"/>
        <v>91458214</v>
      </c>
      <c r="D65" s="172">
        <v>84232198</v>
      </c>
      <c r="E65" s="173">
        <v>7226016</v>
      </c>
      <c r="F65" s="173">
        <v>7136296</v>
      </c>
      <c r="G65" s="174"/>
      <c r="H65" s="175">
        <f t="shared" si="5"/>
        <v>84321918</v>
      </c>
      <c r="I65" s="175">
        <f t="shared" si="29"/>
        <v>69111533</v>
      </c>
      <c r="J65" s="173">
        <v>2306219</v>
      </c>
      <c r="K65" s="173">
        <v>34281139</v>
      </c>
      <c r="L65" s="173"/>
      <c r="M65" s="176">
        <f t="shared" si="7"/>
        <v>31422498</v>
      </c>
      <c r="N65" s="173">
        <v>1101677</v>
      </c>
      <c r="O65" s="173"/>
      <c r="P65" s="173"/>
      <c r="Q65" s="173"/>
      <c r="R65" s="173">
        <v>15210385</v>
      </c>
      <c r="S65" s="177">
        <f t="shared" si="8"/>
        <v>47734560</v>
      </c>
      <c r="T65" s="178">
        <f t="shared" si="3"/>
        <v>52.93958390417993</v>
      </c>
      <c r="U65" s="161"/>
    </row>
    <row r="66" spans="1:21" ht="18.75" customHeight="1">
      <c r="A66" s="159">
        <v>48</v>
      </c>
      <c r="B66" s="171" t="s">
        <v>53</v>
      </c>
      <c r="C66" s="164">
        <f t="shared" si="4"/>
        <v>183399136</v>
      </c>
      <c r="D66" s="172">
        <v>136068223</v>
      </c>
      <c r="E66" s="173">
        <v>47330913</v>
      </c>
      <c r="F66" s="173">
        <v>81256</v>
      </c>
      <c r="G66" s="174"/>
      <c r="H66" s="175">
        <f t="shared" si="5"/>
        <v>183317880</v>
      </c>
      <c r="I66" s="175">
        <f t="shared" si="29"/>
        <v>173634085</v>
      </c>
      <c r="J66" s="173">
        <v>8710440</v>
      </c>
      <c r="K66" s="173">
        <v>2473796</v>
      </c>
      <c r="L66" s="173"/>
      <c r="M66" s="176">
        <f t="shared" si="7"/>
        <v>155298723</v>
      </c>
      <c r="N66" s="173">
        <v>7151125</v>
      </c>
      <c r="O66" s="173">
        <v>1</v>
      </c>
      <c r="P66" s="173"/>
      <c r="Q66" s="173"/>
      <c r="R66" s="173">
        <v>9683795</v>
      </c>
      <c r="S66" s="177">
        <f t="shared" si="8"/>
        <v>172133644</v>
      </c>
      <c r="T66" s="178">
        <f t="shared" si="3"/>
        <v>6.441267565639546</v>
      </c>
      <c r="U66" s="161"/>
    </row>
    <row r="67" spans="1:21" ht="18.75" customHeight="1">
      <c r="A67" s="159">
        <v>49</v>
      </c>
      <c r="B67" s="171" t="s">
        <v>54</v>
      </c>
      <c r="C67" s="164">
        <f>D67+E67</f>
        <v>143718596</v>
      </c>
      <c r="D67" s="172">
        <v>46320221</v>
      </c>
      <c r="E67" s="173">
        <v>97398375</v>
      </c>
      <c r="F67" s="173">
        <v>74560</v>
      </c>
      <c r="G67" s="174"/>
      <c r="H67" s="175">
        <f>I67+R67</f>
        <v>143644036</v>
      </c>
      <c r="I67" s="175">
        <f>SUM(J67:Q67)</f>
        <v>30814406</v>
      </c>
      <c r="J67" s="173">
        <v>614608</v>
      </c>
      <c r="K67" s="173">
        <v>2533621</v>
      </c>
      <c r="L67" s="173"/>
      <c r="M67" s="176">
        <f>C67-F67-J67-K67-L67-SUM(N67:R67)</f>
        <v>27369861</v>
      </c>
      <c r="N67" s="173">
        <v>253145</v>
      </c>
      <c r="O67" s="173">
        <v>43171</v>
      </c>
      <c r="P67" s="173"/>
      <c r="Q67" s="173"/>
      <c r="R67" s="173">
        <v>112829630</v>
      </c>
      <c r="S67" s="177">
        <f>SUM(M67:R67)</f>
        <v>140495807</v>
      </c>
      <c r="T67" s="178">
        <f>IF(ISERROR((J67+K67+L67)/I67*100)=TRUE,0,(J67+K67+L67)/I67*100)</f>
        <v>10.216744077429238</v>
      </c>
      <c r="U67" s="161"/>
    </row>
    <row r="68" spans="1:21" ht="18.75" customHeight="1">
      <c r="A68" s="159">
        <v>50</v>
      </c>
      <c r="B68" s="171" t="s">
        <v>91</v>
      </c>
      <c r="C68" s="164">
        <f>D68+E68</f>
        <v>30933816</v>
      </c>
      <c r="D68" s="172">
        <v>2020090</v>
      </c>
      <c r="E68" s="173">
        <v>28913726</v>
      </c>
      <c r="F68" s="173">
        <v>244491</v>
      </c>
      <c r="G68" s="174"/>
      <c r="H68" s="175">
        <f>I68+R68</f>
        <v>30689325</v>
      </c>
      <c r="I68" s="175">
        <f>SUM(J68:Q68)</f>
        <v>30569023</v>
      </c>
      <c r="J68" s="173">
        <v>17660073</v>
      </c>
      <c r="K68" s="173">
        <v>111718</v>
      </c>
      <c r="L68" s="173"/>
      <c r="M68" s="176">
        <f>C68-F68-J68-K68-L68-SUM(N68:R68)</f>
        <v>12797232</v>
      </c>
      <c r="N68" s="173"/>
      <c r="O68" s="173"/>
      <c r="P68" s="173"/>
      <c r="Q68" s="173"/>
      <c r="R68" s="173">
        <v>120302</v>
      </c>
      <c r="S68" s="177">
        <f>SUM(M68:R68)</f>
        <v>12917534</v>
      </c>
      <c r="T68" s="178">
        <f>IF(ISERROR((J68+K68+L68)/I68*100)=TRUE,0,(J68+K68+L68)/I68*100)</f>
        <v>58.13660122536465</v>
      </c>
      <c r="U68" s="161"/>
    </row>
    <row r="69" spans="1:21" ht="18.75" customHeight="1">
      <c r="A69" s="159">
        <v>51</v>
      </c>
      <c r="B69" s="171" t="s">
        <v>136</v>
      </c>
      <c r="C69" s="164">
        <f t="shared" si="4"/>
        <v>1178673</v>
      </c>
      <c r="D69" s="172">
        <v>866413</v>
      </c>
      <c r="E69" s="173">
        <v>312260</v>
      </c>
      <c r="F69" s="173">
        <v>487</v>
      </c>
      <c r="G69" s="174"/>
      <c r="H69" s="175">
        <f t="shared" si="5"/>
        <v>1178186</v>
      </c>
      <c r="I69" s="175">
        <f t="shared" si="29"/>
        <v>1147986</v>
      </c>
      <c r="J69" s="173">
        <v>1133135</v>
      </c>
      <c r="K69" s="173"/>
      <c r="L69" s="173"/>
      <c r="M69" s="176">
        <f t="shared" si="7"/>
        <v>14250</v>
      </c>
      <c r="N69" s="173">
        <v>601</v>
      </c>
      <c r="O69" s="173"/>
      <c r="P69" s="173"/>
      <c r="Q69" s="173"/>
      <c r="R69" s="173">
        <v>30200</v>
      </c>
      <c r="S69" s="177">
        <f t="shared" si="8"/>
        <v>45051</v>
      </c>
      <c r="T69" s="178">
        <f t="shared" si="3"/>
        <v>98.70634310871387</v>
      </c>
      <c r="U69" s="161"/>
    </row>
    <row r="70" spans="1:21" ht="28.5" customHeight="1">
      <c r="A70" s="162" t="s">
        <v>75</v>
      </c>
      <c r="B70" s="170" t="s">
        <v>55</v>
      </c>
      <c r="C70" s="164">
        <f>SUM(C71:C75)</f>
        <v>241665890</v>
      </c>
      <c r="D70" s="164">
        <f aca="true" t="shared" si="30" ref="D70:L70">SUM(D71:D75)</f>
        <v>178850892</v>
      </c>
      <c r="E70" s="164">
        <f t="shared" si="30"/>
        <v>62814998</v>
      </c>
      <c r="F70" s="164">
        <f t="shared" si="30"/>
        <v>5847376</v>
      </c>
      <c r="G70" s="164">
        <f t="shared" si="30"/>
        <v>0</v>
      </c>
      <c r="H70" s="164">
        <f t="shared" si="30"/>
        <v>235818514</v>
      </c>
      <c r="I70" s="164">
        <f t="shared" si="30"/>
        <v>162116963</v>
      </c>
      <c r="J70" s="164">
        <f t="shared" si="30"/>
        <v>25973437</v>
      </c>
      <c r="K70" s="164">
        <f t="shared" si="30"/>
        <v>5634642</v>
      </c>
      <c r="L70" s="164">
        <f t="shared" si="30"/>
        <v>0</v>
      </c>
      <c r="M70" s="175">
        <f>H70-J70-K70-L70-SUM(N70:R70)</f>
        <v>100426634</v>
      </c>
      <c r="N70" s="164">
        <f aca="true" t="shared" si="31" ref="N70:S70">SUM(N71:N75)</f>
        <v>30082250</v>
      </c>
      <c r="O70" s="164">
        <f t="shared" si="31"/>
        <v>0</v>
      </c>
      <c r="P70" s="164">
        <f t="shared" si="31"/>
        <v>0</v>
      </c>
      <c r="Q70" s="164">
        <f t="shared" si="31"/>
        <v>0</v>
      </c>
      <c r="R70" s="164">
        <f t="shared" si="31"/>
        <v>73701551</v>
      </c>
      <c r="S70" s="164">
        <f t="shared" si="31"/>
        <v>204210435</v>
      </c>
      <c r="T70" s="168">
        <f t="shared" si="3"/>
        <v>19.497083102895285</v>
      </c>
      <c r="U70" s="169">
        <v>28099196</v>
      </c>
    </row>
    <row r="71" spans="1:21" ht="18.75" customHeight="1">
      <c r="A71" s="159">
        <v>52</v>
      </c>
      <c r="B71" s="171" t="s">
        <v>112</v>
      </c>
      <c r="C71" s="164">
        <f>D71+E71</f>
        <v>1800</v>
      </c>
      <c r="D71" s="172">
        <v>0</v>
      </c>
      <c r="E71" s="173">
        <v>1800</v>
      </c>
      <c r="F71" s="173"/>
      <c r="G71" s="174"/>
      <c r="H71" s="175">
        <f>I71+R71</f>
        <v>1800</v>
      </c>
      <c r="I71" s="175">
        <f>SUM(J71:Q71)</f>
        <v>1800</v>
      </c>
      <c r="J71" s="173">
        <v>1800</v>
      </c>
      <c r="K71" s="173"/>
      <c r="L71" s="173"/>
      <c r="M71" s="176">
        <f>C71-F71-J71-K71-L71-SUM(N71:R71)</f>
        <v>0</v>
      </c>
      <c r="N71" s="173"/>
      <c r="O71" s="173"/>
      <c r="P71" s="173"/>
      <c r="Q71" s="173"/>
      <c r="R71" s="173"/>
      <c r="S71" s="177">
        <f>SUM(M71:R71)</f>
        <v>0</v>
      </c>
      <c r="T71" s="178">
        <f>IF(ISERROR((J71+K71+L71)/I71*100)=TRUE,0,(J71+K71+L71)/I71*100)</f>
        <v>100</v>
      </c>
      <c r="U71" s="161"/>
    </row>
    <row r="72" spans="1:21" ht="18.75" customHeight="1">
      <c r="A72" s="159">
        <v>53</v>
      </c>
      <c r="B72" s="171" t="s">
        <v>56</v>
      </c>
      <c r="C72" s="164">
        <f t="shared" si="4"/>
        <v>80549045</v>
      </c>
      <c r="D72" s="172">
        <v>63521465</v>
      </c>
      <c r="E72" s="173">
        <v>17027580</v>
      </c>
      <c r="F72" s="173">
        <v>5704176</v>
      </c>
      <c r="G72" s="174"/>
      <c r="H72" s="175">
        <f t="shared" si="5"/>
        <v>74844869</v>
      </c>
      <c r="I72" s="175">
        <f>SUM(J72:Q72)</f>
        <v>50925426</v>
      </c>
      <c r="J72" s="173">
        <v>11803495</v>
      </c>
      <c r="K72" s="173">
        <v>2806657</v>
      </c>
      <c r="L72" s="173"/>
      <c r="M72" s="176">
        <f t="shared" si="7"/>
        <v>33229358</v>
      </c>
      <c r="N72" s="173">
        <v>3085916</v>
      </c>
      <c r="O72" s="173"/>
      <c r="P72" s="173">
        <v>0</v>
      </c>
      <c r="Q72" s="173"/>
      <c r="R72" s="173">
        <v>23919443</v>
      </c>
      <c r="S72" s="177">
        <f t="shared" si="8"/>
        <v>60234717</v>
      </c>
      <c r="T72" s="178">
        <f t="shared" si="3"/>
        <v>28.68930738056074</v>
      </c>
      <c r="U72" s="161"/>
    </row>
    <row r="73" spans="1:21" ht="18.75" customHeight="1">
      <c r="A73" s="159">
        <v>54</v>
      </c>
      <c r="B73" s="171" t="s">
        <v>38</v>
      </c>
      <c r="C73" s="164">
        <f t="shared" si="4"/>
        <v>45610718</v>
      </c>
      <c r="D73" s="172">
        <v>37749732</v>
      </c>
      <c r="E73" s="173">
        <v>7860986</v>
      </c>
      <c r="F73" s="173">
        <v>5000</v>
      </c>
      <c r="G73" s="174"/>
      <c r="H73" s="175">
        <f t="shared" si="5"/>
        <v>45605718</v>
      </c>
      <c r="I73" s="175">
        <f>SUM(J73:Q73)</f>
        <v>26219136</v>
      </c>
      <c r="J73" s="173">
        <v>3088014</v>
      </c>
      <c r="K73" s="173">
        <v>181700</v>
      </c>
      <c r="L73" s="173"/>
      <c r="M73" s="176">
        <f t="shared" si="7"/>
        <v>22622922</v>
      </c>
      <c r="N73" s="173">
        <v>326500</v>
      </c>
      <c r="O73" s="173"/>
      <c r="P73" s="173"/>
      <c r="Q73" s="173"/>
      <c r="R73" s="173">
        <v>19386582</v>
      </c>
      <c r="S73" s="177">
        <f t="shared" si="8"/>
        <v>42336004</v>
      </c>
      <c r="T73" s="178">
        <f t="shared" si="3"/>
        <v>12.470716044952816</v>
      </c>
      <c r="U73" s="161"/>
    </row>
    <row r="74" spans="1:21" ht="18.75" customHeight="1">
      <c r="A74" s="159">
        <v>55</v>
      </c>
      <c r="B74" s="171" t="s">
        <v>58</v>
      </c>
      <c r="C74" s="164">
        <f t="shared" si="4"/>
        <v>59957898</v>
      </c>
      <c r="D74" s="172">
        <v>39974959</v>
      </c>
      <c r="E74" s="173">
        <v>19982939</v>
      </c>
      <c r="F74" s="173">
        <v>33150</v>
      </c>
      <c r="G74" s="174"/>
      <c r="H74" s="175">
        <f t="shared" si="5"/>
        <v>59924748</v>
      </c>
      <c r="I74" s="175">
        <f>SUM(J74:Q74)</f>
        <v>50875288</v>
      </c>
      <c r="J74" s="173">
        <v>5246205</v>
      </c>
      <c r="K74" s="173">
        <v>1707146</v>
      </c>
      <c r="L74" s="173"/>
      <c r="M74" s="176">
        <f t="shared" si="7"/>
        <v>28303712</v>
      </c>
      <c r="N74" s="173">
        <v>15618225</v>
      </c>
      <c r="O74" s="173"/>
      <c r="P74" s="173"/>
      <c r="Q74" s="173"/>
      <c r="R74" s="173">
        <v>9049460</v>
      </c>
      <c r="S74" s="177">
        <f t="shared" si="8"/>
        <v>52971397</v>
      </c>
      <c r="T74" s="178">
        <f t="shared" si="3"/>
        <v>13.667443022632128</v>
      </c>
      <c r="U74" s="161"/>
    </row>
    <row r="75" spans="1:21" ht="18.75" customHeight="1">
      <c r="A75" s="159">
        <v>56</v>
      </c>
      <c r="B75" s="171" t="s">
        <v>109</v>
      </c>
      <c r="C75" s="164">
        <f t="shared" si="4"/>
        <v>55546429</v>
      </c>
      <c r="D75" s="172">
        <v>37604736</v>
      </c>
      <c r="E75" s="173">
        <v>17941693</v>
      </c>
      <c r="F75" s="173">
        <v>105050</v>
      </c>
      <c r="G75" s="174"/>
      <c r="H75" s="175">
        <f t="shared" si="5"/>
        <v>55441379</v>
      </c>
      <c r="I75" s="175">
        <f>SUM(J75:Q75)</f>
        <v>34095313</v>
      </c>
      <c r="J75" s="173">
        <v>5833923</v>
      </c>
      <c r="K75" s="173">
        <v>939139</v>
      </c>
      <c r="L75" s="173"/>
      <c r="M75" s="176">
        <f t="shared" si="7"/>
        <v>16270642</v>
      </c>
      <c r="N75" s="173">
        <v>11051609</v>
      </c>
      <c r="O75" s="173"/>
      <c r="P75" s="173"/>
      <c r="Q75" s="173"/>
      <c r="R75" s="173">
        <v>21346066</v>
      </c>
      <c r="S75" s="177">
        <f t="shared" si="8"/>
        <v>48668317</v>
      </c>
      <c r="T75" s="178">
        <f t="shared" si="3"/>
        <v>19.865082335510458</v>
      </c>
      <c r="U75" s="161"/>
    </row>
    <row r="76" spans="1:21" ht="46.5" customHeight="1">
      <c r="A76" s="162" t="s">
        <v>76</v>
      </c>
      <c r="B76" s="170" t="s">
        <v>126</v>
      </c>
      <c r="C76" s="164">
        <f aca="true" t="shared" si="32" ref="C76:L76">SUM(C77:C80)</f>
        <v>153113060</v>
      </c>
      <c r="D76" s="165">
        <f t="shared" si="32"/>
        <v>132147538</v>
      </c>
      <c r="E76" s="164">
        <f t="shared" si="32"/>
        <v>20965522</v>
      </c>
      <c r="F76" s="164">
        <f t="shared" si="32"/>
        <v>1220067</v>
      </c>
      <c r="G76" s="166">
        <f t="shared" si="32"/>
        <v>0</v>
      </c>
      <c r="H76" s="164">
        <f t="shared" si="32"/>
        <v>151892993</v>
      </c>
      <c r="I76" s="164">
        <f t="shared" si="32"/>
        <v>118171758</v>
      </c>
      <c r="J76" s="164">
        <f t="shared" si="32"/>
        <v>11613164</v>
      </c>
      <c r="K76" s="164">
        <f t="shared" si="32"/>
        <v>1763024</v>
      </c>
      <c r="L76" s="164">
        <f t="shared" si="32"/>
        <v>0</v>
      </c>
      <c r="M76" s="175">
        <f>H76-J76-K76-L76-SUM(N76:R76)</f>
        <v>98056612</v>
      </c>
      <c r="N76" s="164">
        <f aca="true" t="shared" si="33" ref="N76:S76">SUM(N77:N80)</f>
        <v>6732163</v>
      </c>
      <c r="O76" s="164">
        <f t="shared" si="33"/>
        <v>0</v>
      </c>
      <c r="P76" s="164">
        <f t="shared" si="33"/>
        <v>0</v>
      </c>
      <c r="Q76" s="164">
        <f t="shared" si="33"/>
        <v>6795</v>
      </c>
      <c r="R76" s="164">
        <f t="shared" si="33"/>
        <v>33721235</v>
      </c>
      <c r="S76" s="164">
        <f t="shared" si="33"/>
        <v>138516805</v>
      </c>
      <c r="T76" s="168">
        <f t="shared" si="3"/>
        <v>11.319276472133046</v>
      </c>
      <c r="U76" s="169">
        <f>SUM(U77:U80)</f>
        <v>28404840</v>
      </c>
    </row>
    <row r="77" spans="1:21" ht="21.75" customHeight="1">
      <c r="A77" s="159">
        <v>57</v>
      </c>
      <c r="B77" s="171" t="s">
        <v>107</v>
      </c>
      <c r="C77" s="164">
        <f t="shared" si="4"/>
        <v>851084</v>
      </c>
      <c r="D77" s="172">
        <v>438601</v>
      </c>
      <c r="E77" s="173">
        <v>412483</v>
      </c>
      <c r="F77" s="173">
        <v>0</v>
      </c>
      <c r="G77" s="174"/>
      <c r="H77" s="175">
        <f t="shared" si="5"/>
        <v>851084</v>
      </c>
      <c r="I77" s="175">
        <f>SUM(J77:Q77)</f>
        <v>851084</v>
      </c>
      <c r="J77" s="173">
        <v>460326</v>
      </c>
      <c r="K77" s="173">
        <v>385550</v>
      </c>
      <c r="L77" s="173">
        <v>0</v>
      </c>
      <c r="M77" s="176">
        <f t="shared" si="7"/>
        <v>5208</v>
      </c>
      <c r="N77" s="173">
        <v>0</v>
      </c>
      <c r="O77" s="173">
        <v>0</v>
      </c>
      <c r="P77" s="173"/>
      <c r="Q77" s="173"/>
      <c r="R77" s="173">
        <v>0</v>
      </c>
      <c r="S77" s="177">
        <f t="shared" si="8"/>
        <v>5208</v>
      </c>
      <c r="T77" s="178">
        <f t="shared" si="3"/>
        <v>99.38807450263428</v>
      </c>
      <c r="U77" s="161"/>
    </row>
    <row r="78" spans="1:21" ht="21.75" customHeight="1">
      <c r="A78" s="159">
        <v>58</v>
      </c>
      <c r="B78" s="171" t="s">
        <v>60</v>
      </c>
      <c r="C78" s="164">
        <f>D78+E78</f>
        <v>97598089</v>
      </c>
      <c r="D78" s="172">
        <v>91019186</v>
      </c>
      <c r="E78" s="173">
        <v>6578903</v>
      </c>
      <c r="F78" s="173">
        <v>0</v>
      </c>
      <c r="G78" s="174"/>
      <c r="H78" s="175">
        <f>I78+R78</f>
        <v>97598089</v>
      </c>
      <c r="I78" s="175">
        <f>SUM(J78:Q78)</f>
        <v>82742626</v>
      </c>
      <c r="J78" s="173">
        <v>8458202</v>
      </c>
      <c r="K78" s="173">
        <v>378500</v>
      </c>
      <c r="L78" s="173">
        <v>0</v>
      </c>
      <c r="M78" s="176">
        <f>C78-F78-J78-K78-L78-SUM(N78:R78)</f>
        <v>73882363</v>
      </c>
      <c r="N78" s="173">
        <v>23561</v>
      </c>
      <c r="O78" s="173">
        <v>0</v>
      </c>
      <c r="P78" s="173"/>
      <c r="Q78" s="173">
        <v>0</v>
      </c>
      <c r="R78" s="173">
        <v>14855463</v>
      </c>
      <c r="S78" s="177">
        <f t="shared" si="8"/>
        <v>88761387</v>
      </c>
      <c r="T78" s="178">
        <f>IF(ISERROR((J78+K78+L78)/I78*100)=TRUE,0,(J78+K78+L78)/I78*100)</f>
        <v>10.679745648875103</v>
      </c>
      <c r="U78" s="161">
        <v>14192463</v>
      </c>
    </row>
    <row r="79" spans="1:21" ht="21.75" customHeight="1">
      <c r="A79" s="159">
        <v>59</v>
      </c>
      <c r="B79" s="171" t="s">
        <v>108</v>
      </c>
      <c r="C79" s="164">
        <f>D79+E79</f>
        <v>22670129</v>
      </c>
      <c r="D79" s="172">
        <v>17646954</v>
      </c>
      <c r="E79" s="173">
        <v>5023175</v>
      </c>
      <c r="F79" s="173">
        <v>884767</v>
      </c>
      <c r="G79" s="174"/>
      <c r="H79" s="175">
        <f>I79+R79</f>
        <v>21785362</v>
      </c>
      <c r="I79" s="175">
        <f>SUM(J79:Q79)</f>
        <v>13782890</v>
      </c>
      <c r="J79" s="173">
        <v>2249419</v>
      </c>
      <c r="K79" s="173">
        <v>446674</v>
      </c>
      <c r="L79" s="173">
        <v>0</v>
      </c>
      <c r="M79" s="176">
        <f>C79-F79-J79-K79-L79-SUM(N79:R79)</f>
        <v>11080002</v>
      </c>
      <c r="N79" s="173"/>
      <c r="O79" s="173"/>
      <c r="P79" s="173"/>
      <c r="Q79" s="173">
        <v>6795</v>
      </c>
      <c r="R79" s="173">
        <v>8002472</v>
      </c>
      <c r="S79" s="177">
        <f>SUM(M79:R79)</f>
        <v>19089269</v>
      </c>
      <c r="T79" s="178">
        <f>IF(ISERROR((J79+K79+L79)/I79*100)=TRUE,0,(J79+K79+L79)/I79*100)</f>
        <v>19.561158799061733</v>
      </c>
      <c r="U79" s="161">
        <v>5508672</v>
      </c>
    </row>
    <row r="80" spans="1:21" ht="21.75" customHeight="1">
      <c r="A80" s="159">
        <v>60</v>
      </c>
      <c r="B80" s="171" t="s">
        <v>129</v>
      </c>
      <c r="C80" s="164">
        <f>D80+E80</f>
        <v>31993758</v>
      </c>
      <c r="D80" s="172">
        <v>23042797</v>
      </c>
      <c r="E80" s="173">
        <v>8950961</v>
      </c>
      <c r="F80" s="173">
        <v>335300</v>
      </c>
      <c r="G80" s="174"/>
      <c r="H80" s="175">
        <f>I80+R80</f>
        <v>31658458</v>
      </c>
      <c r="I80" s="175">
        <f>SUM(J80:Q80)</f>
        <v>20795158</v>
      </c>
      <c r="J80" s="173">
        <v>445217</v>
      </c>
      <c r="K80" s="173">
        <v>552300</v>
      </c>
      <c r="L80" s="173">
        <v>0</v>
      </c>
      <c r="M80" s="176">
        <f>C80-F80-J80-K80-L80-SUM(N80:R80)</f>
        <v>13089039</v>
      </c>
      <c r="N80" s="173">
        <v>6708602</v>
      </c>
      <c r="O80" s="173"/>
      <c r="P80" s="173"/>
      <c r="Q80" s="173"/>
      <c r="R80" s="173">
        <v>10863300</v>
      </c>
      <c r="S80" s="177">
        <f t="shared" si="8"/>
        <v>30660941</v>
      </c>
      <c r="T80" s="178">
        <f>IF(ISERROR((J80+K80+L80)/I80*100)=TRUE,0,(J80+K80+L80)/I80*100)</f>
        <v>4.796871464020615</v>
      </c>
      <c r="U80" s="161">
        <v>8703705</v>
      </c>
    </row>
    <row r="81" spans="1:21" ht="30.75" customHeight="1">
      <c r="A81" s="162" t="s">
        <v>77</v>
      </c>
      <c r="B81" s="170" t="s">
        <v>61</v>
      </c>
      <c r="C81" s="164">
        <f>SUM(C82:C83)</f>
        <v>257561527</v>
      </c>
      <c r="D81" s="164">
        <f aca="true" t="shared" si="34" ref="D81:L81">SUM(D82:D83)</f>
        <v>105495723</v>
      </c>
      <c r="E81" s="164">
        <f t="shared" si="34"/>
        <v>152065804</v>
      </c>
      <c r="F81" s="164">
        <f t="shared" si="34"/>
        <v>563626</v>
      </c>
      <c r="G81" s="164">
        <f t="shared" si="34"/>
        <v>0</v>
      </c>
      <c r="H81" s="164">
        <f t="shared" si="34"/>
        <v>256997901</v>
      </c>
      <c r="I81" s="164">
        <f t="shared" si="34"/>
        <v>232333184</v>
      </c>
      <c r="J81" s="164">
        <f t="shared" si="34"/>
        <v>47776885</v>
      </c>
      <c r="K81" s="164">
        <f t="shared" si="34"/>
        <v>103737888</v>
      </c>
      <c r="L81" s="164">
        <f t="shared" si="34"/>
        <v>0</v>
      </c>
      <c r="M81" s="175">
        <f>H81-J81-K81-L81-SUM(N81:R81)</f>
        <v>64159804</v>
      </c>
      <c r="N81" s="164">
        <f aca="true" t="shared" si="35" ref="N81:S81">SUM(N82:N83)</f>
        <v>16587805</v>
      </c>
      <c r="O81" s="164">
        <f t="shared" si="35"/>
        <v>0</v>
      </c>
      <c r="P81" s="164">
        <f t="shared" si="35"/>
        <v>0</v>
      </c>
      <c r="Q81" s="164">
        <f t="shared" si="35"/>
        <v>70802</v>
      </c>
      <c r="R81" s="164">
        <f t="shared" si="35"/>
        <v>24664717</v>
      </c>
      <c r="S81" s="164">
        <f t="shared" si="35"/>
        <v>105483128</v>
      </c>
      <c r="T81" s="168">
        <f t="shared" si="3"/>
        <v>65.21443488675298</v>
      </c>
      <c r="U81" s="169">
        <f>U82+U83</f>
        <v>13304498</v>
      </c>
    </row>
    <row r="82" spans="1:21" ht="15" customHeight="1">
      <c r="A82" s="159">
        <v>61</v>
      </c>
      <c r="B82" s="171" t="s">
        <v>49</v>
      </c>
      <c r="C82" s="164">
        <f>D82+E82</f>
        <v>139921878</v>
      </c>
      <c r="D82" s="172">
        <v>20572966</v>
      </c>
      <c r="E82" s="173">
        <v>119348912</v>
      </c>
      <c r="F82" s="173">
        <v>489717</v>
      </c>
      <c r="G82" s="174">
        <v>0</v>
      </c>
      <c r="H82" s="175">
        <f>I82+R82</f>
        <v>139432161</v>
      </c>
      <c r="I82" s="175">
        <f>SUM(J82:Q82)</f>
        <v>126855378</v>
      </c>
      <c r="J82" s="173">
        <v>44181369</v>
      </c>
      <c r="K82" s="173">
        <v>75566845</v>
      </c>
      <c r="L82" s="173">
        <v>0</v>
      </c>
      <c r="M82" s="176">
        <f>C82-F82-J82-K82-L82-SUM(N82:R82)</f>
        <v>7036362</v>
      </c>
      <c r="N82" s="173">
        <v>0</v>
      </c>
      <c r="O82" s="173">
        <v>0</v>
      </c>
      <c r="P82" s="173">
        <v>0</v>
      </c>
      <c r="Q82" s="173">
        <v>70802</v>
      </c>
      <c r="R82" s="173">
        <v>12576783</v>
      </c>
      <c r="S82" s="177">
        <f>SUM(M82:R82)</f>
        <v>19683947</v>
      </c>
      <c r="T82" s="178">
        <f>IF(ISERROR((J82+K82+L82)/I82*100)=TRUE,0,(J82+K82+L82)/I82*100)</f>
        <v>94.39742791196444</v>
      </c>
      <c r="U82" s="161">
        <v>3379872</v>
      </c>
    </row>
    <row r="83" spans="1:21" ht="15" customHeight="1">
      <c r="A83" s="159">
        <v>62</v>
      </c>
      <c r="B83" s="171" t="s">
        <v>105</v>
      </c>
      <c r="C83" s="164">
        <f t="shared" si="4"/>
        <v>117639649</v>
      </c>
      <c r="D83" s="172">
        <v>84922757</v>
      </c>
      <c r="E83" s="173">
        <v>32716892</v>
      </c>
      <c r="F83" s="173">
        <v>73909</v>
      </c>
      <c r="G83" s="174">
        <v>0</v>
      </c>
      <c r="H83" s="175">
        <f t="shared" si="5"/>
        <v>117565740</v>
      </c>
      <c r="I83" s="175">
        <f>SUM(J83:Q83)</f>
        <v>105477806</v>
      </c>
      <c r="J83" s="173">
        <v>3595516</v>
      </c>
      <c r="K83" s="173">
        <v>28171043</v>
      </c>
      <c r="L83" s="173">
        <v>0</v>
      </c>
      <c r="M83" s="176">
        <f t="shared" si="7"/>
        <v>57123442</v>
      </c>
      <c r="N83" s="173">
        <v>16587805</v>
      </c>
      <c r="O83" s="173"/>
      <c r="P83" s="173">
        <v>0</v>
      </c>
      <c r="Q83" s="173">
        <v>0</v>
      </c>
      <c r="R83" s="173">
        <v>12087934</v>
      </c>
      <c r="S83" s="177">
        <f t="shared" si="8"/>
        <v>85799181</v>
      </c>
      <c r="T83" s="178">
        <f t="shared" si="3"/>
        <v>30.116818129493517</v>
      </c>
      <c r="U83" s="161">
        <v>9924626</v>
      </c>
    </row>
    <row r="84" spans="1:21" ht="33.75" customHeight="1">
      <c r="A84" s="162" t="s">
        <v>78</v>
      </c>
      <c r="B84" s="170" t="s">
        <v>88</v>
      </c>
      <c r="C84" s="164">
        <f>SUM(C85:C88)</f>
        <v>60492364</v>
      </c>
      <c r="D84" s="165">
        <f aca="true" t="shared" si="36" ref="D84:N84">SUM(D85:D88)</f>
        <v>46805124</v>
      </c>
      <c r="E84" s="164">
        <f t="shared" si="36"/>
        <v>13687240</v>
      </c>
      <c r="F84" s="164">
        <f t="shared" si="36"/>
        <v>223200</v>
      </c>
      <c r="G84" s="166">
        <f t="shared" si="36"/>
        <v>0</v>
      </c>
      <c r="H84" s="164">
        <f t="shared" si="36"/>
        <v>60269164</v>
      </c>
      <c r="I84" s="164">
        <f t="shared" si="36"/>
        <v>46710470</v>
      </c>
      <c r="J84" s="164">
        <f t="shared" si="36"/>
        <v>6550303</v>
      </c>
      <c r="K84" s="164">
        <f t="shared" si="36"/>
        <v>66011</v>
      </c>
      <c r="L84" s="164">
        <f t="shared" si="36"/>
        <v>4653</v>
      </c>
      <c r="M84" s="175">
        <f>H84-J84-K84-L84-SUM(N84:R84)</f>
        <v>33098753</v>
      </c>
      <c r="N84" s="164">
        <f t="shared" si="36"/>
        <v>2748402</v>
      </c>
      <c r="O84" s="164">
        <f>SUM(O85:O88)</f>
        <v>0</v>
      </c>
      <c r="P84" s="164">
        <f>SUM(P85:P88)</f>
        <v>0</v>
      </c>
      <c r="Q84" s="164">
        <f>SUM(Q85:Q88)</f>
        <v>4242348</v>
      </c>
      <c r="R84" s="164">
        <f>SUM(R85:R88)</f>
        <v>13558694</v>
      </c>
      <c r="S84" s="164">
        <f>SUM(S85:S88)</f>
        <v>53648197</v>
      </c>
      <c r="T84" s="168">
        <f t="shared" si="3"/>
        <v>14.174481652614498</v>
      </c>
      <c r="U84" s="169">
        <f>SUM(U85:U88)</f>
        <v>5118337</v>
      </c>
    </row>
    <row r="85" spans="1:21" ht="20.25" customHeight="1">
      <c r="A85" s="159">
        <v>63</v>
      </c>
      <c r="B85" s="171" t="s">
        <v>98</v>
      </c>
      <c r="C85" s="164">
        <f t="shared" si="4"/>
        <v>5639434</v>
      </c>
      <c r="D85" s="172">
        <v>912390</v>
      </c>
      <c r="E85" s="173">
        <v>4727044</v>
      </c>
      <c r="F85" s="173">
        <v>200400</v>
      </c>
      <c r="G85" s="174"/>
      <c r="H85" s="175">
        <f t="shared" si="5"/>
        <v>5439034</v>
      </c>
      <c r="I85" s="175">
        <f>SUM(J85:Q85)</f>
        <v>4945509</v>
      </c>
      <c r="J85" s="173">
        <v>237479</v>
      </c>
      <c r="K85" s="173"/>
      <c r="L85" s="173"/>
      <c r="M85" s="176">
        <f t="shared" si="7"/>
        <v>4708030</v>
      </c>
      <c r="N85" s="173"/>
      <c r="O85" s="173"/>
      <c r="P85" s="173"/>
      <c r="Q85" s="173">
        <v>0</v>
      </c>
      <c r="R85" s="173">
        <v>493525</v>
      </c>
      <c r="S85" s="177">
        <f t="shared" si="8"/>
        <v>5201555</v>
      </c>
      <c r="T85" s="178">
        <f t="shared" si="3"/>
        <v>4.80191219953295</v>
      </c>
      <c r="U85" s="161"/>
    </row>
    <row r="86" spans="1:21" ht="16.5" customHeight="1">
      <c r="A86" s="159">
        <v>64</v>
      </c>
      <c r="B86" s="171" t="s">
        <v>63</v>
      </c>
      <c r="C86" s="164">
        <f t="shared" si="4"/>
        <v>20684394</v>
      </c>
      <c r="D86" s="172">
        <v>19062399</v>
      </c>
      <c r="E86" s="173">
        <v>1621995</v>
      </c>
      <c r="F86" s="173">
        <v>0</v>
      </c>
      <c r="G86" s="174"/>
      <c r="H86" s="175">
        <f t="shared" si="5"/>
        <v>20684394</v>
      </c>
      <c r="I86" s="175">
        <f>SUM(J86:Q86)</f>
        <v>17795236</v>
      </c>
      <c r="J86" s="173">
        <v>1315993</v>
      </c>
      <c r="K86" s="173">
        <v>50500</v>
      </c>
      <c r="L86" s="173"/>
      <c r="M86" s="176">
        <f t="shared" si="7"/>
        <v>12692395</v>
      </c>
      <c r="N86" s="173"/>
      <c r="O86" s="173"/>
      <c r="P86" s="173"/>
      <c r="Q86" s="173">
        <v>3736348</v>
      </c>
      <c r="R86" s="173">
        <v>2889158</v>
      </c>
      <c r="S86" s="177">
        <f t="shared" si="8"/>
        <v>19317901</v>
      </c>
      <c r="T86" s="178">
        <f t="shared" si="3"/>
        <v>7.678982172532018</v>
      </c>
      <c r="U86" s="161">
        <v>2439558</v>
      </c>
    </row>
    <row r="87" spans="1:21" ht="16.5" customHeight="1">
      <c r="A87" s="159">
        <v>65</v>
      </c>
      <c r="B87" s="171" t="s">
        <v>64</v>
      </c>
      <c r="C87" s="164">
        <f t="shared" si="4"/>
        <v>13102811</v>
      </c>
      <c r="D87" s="172">
        <v>12674143</v>
      </c>
      <c r="E87" s="173">
        <v>428668</v>
      </c>
      <c r="F87" s="173"/>
      <c r="G87" s="174"/>
      <c r="H87" s="175">
        <f t="shared" si="5"/>
        <v>13102811</v>
      </c>
      <c r="I87" s="175">
        <f>SUM(J87:Q87)</f>
        <v>7150157</v>
      </c>
      <c r="J87" s="173">
        <v>496161</v>
      </c>
      <c r="K87" s="173">
        <v>7511</v>
      </c>
      <c r="L87" s="173"/>
      <c r="M87" s="176">
        <f t="shared" si="7"/>
        <v>4387858</v>
      </c>
      <c r="N87" s="173">
        <v>2258627</v>
      </c>
      <c r="O87" s="173"/>
      <c r="P87" s="173"/>
      <c r="Q87" s="173"/>
      <c r="R87" s="173">
        <v>5952654</v>
      </c>
      <c r="S87" s="177">
        <f t="shared" si="8"/>
        <v>12599139</v>
      </c>
      <c r="T87" s="178">
        <f>IF(ISERROR((J87+K87+L87)/I87*100)=TRUE,0,(J87+K87+L87)/I87*100)</f>
        <v>7.044208959327747</v>
      </c>
      <c r="U87" s="161">
        <v>834355</v>
      </c>
    </row>
    <row r="88" spans="1:21" ht="16.5" customHeight="1">
      <c r="A88" s="159">
        <v>66</v>
      </c>
      <c r="B88" s="171" t="s">
        <v>65</v>
      </c>
      <c r="C88" s="164">
        <f>D88+E88</f>
        <v>21065725</v>
      </c>
      <c r="D88" s="172">
        <v>14156192</v>
      </c>
      <c r="E88" s="173">
        <v>6909533</v>
      </c>
      <c r="F88" s="173">
        <v>22800</v>
      </c>
      <c r="G88" s="174"/>
      <c r="H88" s="175">
        <f t="shared" si="5"/>
        <v>21042925</v>
      </c>
      <c r="I88" s="175">
        <f>SUM(J88:Q88)</f>
        <v>16819568</v>
      </c>
      <c r="J88" s="173">
        <v>4500670</v>
      </c>
      <c r="K88" s="173">
        <v>8000</v>
      </c>
      <c r="L88" s="173">
        <v>4653</v>
      </c>
      <c r="M88" s="176">
        <f t="shared" si="7"/>
        <v>11310470</v>
      </c>
      <c r="N88" s="173">
        <v>489775</v>
      </c>
      <c r="O88" s="173"/>
      <c r="P88" s="173"/>
      <c r="Q88" s="173">
        <v>506000</v>
      </c>
      <c r="R88" s="173">
        <v>4223357</v>
      </c>
      <c r="S88" s="177">
        <f t="shared" si="8"/>
        <v>16529602</v>
      </c>
      <c r="T88" s="178">
        <f>IF(ISERROR((J88+K88+L88)/I88*100)=TRUE,0,(J88+K88+L88)/I88*100)</f>
        <v>26.833762912341147</v>
      </c>
      <c r="U88" s="161">
        <v>1844424</v>
      </c>
    </row>
    <row r="89" spans="2:19" ht="20.25" customHeight="1">
      <c r="B89" s="120"/>
      <c r="C89" s="120"/>
      <c r="D89" s="119"/>
      <c r="E89" s="120"/>
      <c r="F89" s="120"/>
      <c r="G89" s="120"/>
      <c r="H89" s="120"/>
      <c r="I89" s="120"/>
      <c r="J89" s="182"/>
      <c r="K89" s="120"/>
      <c r="L89" s="120"/>
      <c r="M89" s="120"/>
      <c r="N89" s="120"/>
      <c r="O89" s="120"/>
      <c r="P89" s="183" t="s">
        <v>142</v>
      </c>
      <c r="Q89" s="183"/>
      <c r="R89" s="183"/>
      <c r="S89" s="183"/>
    </row>
    <row r="90" spans="2:19" ht="15.75" customHeight="1">
      <c r="B90" s="184" t="s">
        <v>27</v>
      </c>
      <c r="C90" s="120"/>
      <c r="D90" s="119"/>
      <c r="E90" s="185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05" t="s">
        <v>93</v>
      </c>
      <c r="Q90" s="105"/>
      <c r="R90" s="105"/>
      <c r="S90" s="105"/>
    </row>
    <row r="91" spans="5:19" ht="15.75" customHeight="1">
      <c r="E91" s="187"/>
      <c r="F91" s="188"/>
      <c r="P91" s="189" t="s">
        <v>94</v>
      </c>
      <c r="Q91" s="189"/>
      <c r="R91" s="189"/>
      <c r="S91" s="189"/>
    </row>
    <row r="92" spans="2:6" ht="23.25" customHeight="1">
      <c r="B92" s="190" t="s">
        <v>82</v>
      </c>
      <c r="E92" s="191"/>
      <c r="F92" s="188"/>
    </row>
    <row r="93" spans="5:6" ht="23.25" customHeight="1">
      <c r="E93" s="191"/>
      <c r="F93" s="188"/>
    </row>
    <row r="94" spans="5:19" ht="19.5" customHeight="1">
      <c r="E94" s="191"/>
      <c r="F94" s="188"/>
      <c r="P94" s="189"/>
      <c r="Q94" s="189"/>
      <c r="R94" s="189"/>
      <c r="S94" s="189"/>
    </row>
    <row r="95" spans="1:19" ht="17.25" customHeight="1">
      <c r="A95" s="120"/>
      <c r="B95" s="120"/>
      <c r="C95" s="120"/>
      <c r="D95" s="120"/>
      <c r="E95" s="191"/>
      <c r="F95" s="120"/>
      <c r="G95" s="192"/>
      <c r="H95" s="120"/>
      <c r="I95" s="120"/>
      <c r="J95" s="120"/>
      <c r="K95" s="120"/>
      <c r="L95" s="193"/>
      <c r="M95" s="120"/>
      <c r="N95" s="184"/>
      <c r="O95" s="184"/>
      <c r="P95" s="189" t="s">
        <v>67</v>
      </c>
      <c r="Q95" s="189"/>
      <c r="R95" s="189"/>
      <c r="S95" s="189"/>
    </row>
    <row r="96" spans="1:19" ht="21.75" customHeight="1">
      <c r="A96" s="120"/>
      <c r="B96" s="184"/>
      <c r="C96" s="120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5"/>
      <c r="Q96" s="195"/>
      <c r="R96" s="195"/>
      <c r="S96" s="195"/>
    </row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spans="1:21" s="196" customFormat="1" ht="23.25" customHeight="1">
      <c r="A115" s="144"/>
      <c r="D115" s="197"/>
      <c r="T115" s="144"/>
      <c r="U115" s="198"/>
    </row>
    <row r="116" ht="23.25" customHeight="1"/>
    <row r="117" ht="23.25" customHeight="1"/>
    <row r="118" ht="23.25" customHeight="1"/>
    <row r="119" ht="23.25" customHeight="1"/>
    <row r="120" spans="4:21" s="144" customFormat="1" ht="10.5">
      <c r="D120" s="197"/>
      <c r="U120" s="198"/>
    </row>
    <row r="121" spans="4:21" s="144" customFormat="1" ht="10.5">
      <c r="D121" s="197"/>
      <c r="U121" s="198"/>
    </row>
    <row r="122" spans="4:21" s="144" customFormat="1" ht="10.5">
      <c r="D122" s="197"/>
      <c r="U122" s="198"/>
    </row>
    <row r="123" spans="4:21" s="144" customFormat="1" ht="10.5">
      <c r="D123" s="197"/>
      <c r="U123" s="198"/>
    </row>
    <row r="124" spans="4:21" s="144" customFormat="1" ht="10.5">
      <c r="D124" s="197"/>
      <c r="U124" s="198"/>
    </row>
    <row r="125" spans="4:21" s="144" customFormat="1" ht="10.5">
      <c r="D125" s="197"/>
      <c r="U125" s="198"/>
    </row>
    <row r="126" spans="4:21" s="144" customFormat="1" ht="10.5">
      <c r="D126" s="197"/>
      <c r="U126" s="198"/>
    </row>
    <row r="127" spans="4:21" s="144" customFormat="1" ht="10.5">
      <c r="D127" s="197"/>
      <c r="U127" s="198"/>
    </row>
    <row r="128" spans="4:21" s="144" customFormat="1" ht="10.5">
      <c r="D128" s="197"/>
      <c r="U128" s="198"/>
    </row>
    <row r="129" spans="4:21" s="144" customFormat="1" ht="10.5">
      <c r="D129" s="197"/>
      <c r="U129" s="198"/>
    </row>
    <row r="130" spans="4:21" s="144" customFormat="1" ht="10.5">
      <c r="D130" s="197"/>
      <c r="U130" s="198"/>
    </row>
    <row r="131" spans="4:21" s="144" customFormat="1" ht="10.5">
      <c r="D131" s="197"/>
      <c r="U131" s="198"/>
    </row>
    <row r="132" spans="4:21" s="144" customFormat="1" ht="10.5">
      <c r="D132" s="197"/>
      <c r="U132" s="198"/>
    </row>
    <row r="133" spans="4:21" s="144" customFormat="1" ht="7.5" customHeight="1">
      <c r="D133" s="197"/>
      <c r="U133" s="198"/>
    </row>
    <row r="134" spans="4:21" s="144" customFormat="1" ht="10.5">
      <c r="D134" s="197"/>
      <c r="U134" s="198"/>
    </row>
    <row r="135" ht="15.75" customHeight="1"/>
    <row r="139" spans="4:21" s="144" customFormat="1" ht="10.5">
      <c r="D139" s="197"/>
      <c r="U139" s="198"/>
    </row>
    <row r="144" spans="4:21" s="144" customFormat="1" ht="15.75" customHeight="1">
      <c r="D144" s="197"/>
      <c r="U144" s="198"/>
    </row>
  </sheetData>
  <sheetProtection/>
  <mergeCells count="41">
    <mergeCell ref="D96:O96"/>
    <mergeCell ref="R3:T3"/>
    <mergeCell ref="E4:Q4"/>
    <mergeCell ref="I5:L5"/>
    <mergeCell ref="A1:B1"/>
    <mergeCell ref="C1:Q1"/>
    <mergeCell ref="R1:T1"/>
    <mergeCell ref="A2:B2"/>
    <mergeCell ref="C2:Q2"/>
    <mergeCell ref="P95:S95"/>
    <mergeCell ref="A6:B10"/>
    <mergeCell ref="C6:E6"/>
    <mergeCell ref="F6:F10"/>
    <mergeCell ref="G6:G10"/>
    <mergeCell ref="C7:C10"/>
    <mergeCell ref="D7:E8"/>
    <mergeCell ref="R2:T2"/>
    <mergeCell ref="N9:N10"/>
    <mergeCell ref="Q9:Q10"/>
    <mergeCell ref="P9:P10"/>
    <mergeCell ref="T6:T10"/>
    <mergeCell ref="D9:D10"/>
    <mergeCell ref="E9:E10"/>
    <mergeCell ref="A11:B11"/>
    <mergeCell ref="P89:S89"/>
    <mergeCell ref="P90:S90"/>
    <mergeCell ref="P91:S91"/>
    <mergeCell ref="P94:S94"/>
    <mergeCell ref="K9:K10"/>
    <mergeCell ref="L9:L10"/>
    <mergeCell ref="R7:R10"/>
    <mergeCell ref="I8:I10"/>
    <mergeCell ref="J8:Q8"/>
    <mergeCell ref="U6:U10"/>
    <mergeCell ref="H6:R6"/>
    <mergeCell ref="S6:S10"/>
    <mergeCell ref="H7:H10"/>
    <mergeCell ref="M9:M10"/>
    <mergeCell ref="O9:O10"/>
    <mergeCell ref="I7:Q7"/>
    <mergeCell ref="J9:J10"/>
  </mergeCells>
  <printOptions horizontalCentered="1"/>
  <pageMargins left="0.24" right="0" top="0.21" bottom="0.2" header="0.21" footer="0.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2019-10-29T01:03:36Z</cp:lastPrinted>
  <dcterms:created xsi:type="dcterms:W3CDTF">2015-04-03T07:03:43Z</dcterms:created>
  <dcterms:modified xsi:type="dcterms:W3CDTF">2019-10-29T01:05:27Z</dcterms:modified>
  <cp:category/>
  <cp:version/>
  <cp:contentType/>
  <cp:contentStatus/>
</cp:coreProperties>
</file>