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40" windowWidth="20490" windowHeight="6915" tabRatio="652" activeTab="8"/>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'01'!$A$1:$U$41</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'04'!$A$1:$U$92</definedName>
    <definedName name="_xlnm.Print_Area" localSheetId="9">'04 (bỏ)'!$A$1:$U$23</definedName>
    <definedName name="_xlnm.Print_Area" localSheetId="10">'05'!$A$1:$U$89</definedName>
    <definedName name="_xlnm.Print_Area" localSheetId="11">'05 (bỏ)'!$A$1:$V$23</definedName>
    <definedName name="_xlnm.Print_Area" localSheetId="12">'06'!$A$1:$J$25</definedName>
    <definedName name="_xlnm.Print_Area" localSheetId="13">'07'!$A$1:$J$25</definedName>
    <definedName name="_xlnm.Print_Area" localSheetId="14">'08'!$A$1:$W$44</definedName>
    <definedName name="_xlnm.Print_Area" localSheetId="15">'09'!$A$1:$U$26</definedName>
    <definedName name="_xlnm.Print_Area" localSheetId="16">'10'!$A$1:$X$25</definedName>
    <definedName name="_xlnm.Print_Area" localSheetId="17">'11'!$A$1:$T$25</definedName>
    <definedName name="_xlnm.Print_Area" localSheetId="18">'12'!$A$1:$V$25</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<sst xmlns="http://schemas.openxmlformats.org/spreadsheetml/2006/main" count="1422" uniqueCount="427">
  <si>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</si>
  <si>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</si>
  <si>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</si>
  <si>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</si>
  <si>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</si>
  <si>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</si>
  <si>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</si>
  <si>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</si>
  <si>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</si>
  <si>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</si>
  <si>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</si>
  <si>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</si>
  <si>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</si>
  <si>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</si>
  <si>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</si>
  <si>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</si>
  <si>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</si>
  <si>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</si>
  <si>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</si>
  <si>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</si>
  <si>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</si>
  <si>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</si>
  <si>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</si>
  <si>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</si>
  <si>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</si>
  <si>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</si>
  <si>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</si>
  <si>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</si>
  <si>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</si>
  <si>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</si>
  <si>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</si>
  <si>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</si>
  <si>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</si>
  <si>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</si>
  <si>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</si>
  <si>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</si>
  <si>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</si>
  <si>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</si>
  <si>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</si>
  <si>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</si>
  <si>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</si>
  <si>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</si>
  <si>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</si>
  <si>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</si>
  <si>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</si>
  <si>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</si>
  <si>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</si>
  <si>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</si>
  <si>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</si>
  <si>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</si>
  <si>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</si>
  <si>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</si>
  <si>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</si>
  <si>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</si>
  <si>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</si>
  <si>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</si>
  <si>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</si>
  <si>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</si>
  <si>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</si>
  <si>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</si>
  <si>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</si>
  <si>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</si>
  <si>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</si>
  <si>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</si>
  <si>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</si>
  <si>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</si>
  <si>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</si>
  <si>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</si>
  <si>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</si>
  <si>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</si>
  <si>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</si>
  <si>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</si>
  <si>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</si>
  <si>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</si>
  <si>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</si>
  <si>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</si>
  <si>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</si>
  <si>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</si>
  <si>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</si>
  <si>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</si>
  <si>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</si>
  <si>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</si>
  <si>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</si>
  <si>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</si>
  <si>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</si>
  <si>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</si>
  <si>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</si>
  <si>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</si>
  <si>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</si>
  <si>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</si>
  <si>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</si>
  <si>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</si>
  <si>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</si>
  <si>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</si>
  <si>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</si>
  <si>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</si>
  <si>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</si>
  <si>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</si>
  <si>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</si>
  <si>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</si>
  <si>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</si>
  <si>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</si>
  <si>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</si>
  <si>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</si>
  <si>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</si>
  <si>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</si>
  <si>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</si>
  <si>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</si>
  <si>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</si>
  <si>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</si>
  <si>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</si>
  <si>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</si>
  <si>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</si>
  <si>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</si>
  <si>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</si>
  <si>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</si>
  <si>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</si>
  <si>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</si>
  <si>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</si>
  <si>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</si>
  <si>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</si>
  <si>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</si>
  <si>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</si>
  <si>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</si>
  <si>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</si>
  <si>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</si>
  <si>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</si>
  <si>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</si>
  <si>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</si>
  <si>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</si>
  <si>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</si>
  <si>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</si>
  <si>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</si>
  <si>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</si>
  <si>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</si>
  <si>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</si>
  <si>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</si>
  <si>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</si>
  <si>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</si>
  <si>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</si>
  <si>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</si>
  <si>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</si>
  <si>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</si>
  <si>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</si>
  <si>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</si>
  <si>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</si>
  <si>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</si>
  <si>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</si>
  <si>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</si>
  <si>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</si>
  <si>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</si>
  <si>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</si>
  <si>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</si>
  <si>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</si>
  <si>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</si>
  <si>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</si>
  <si>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</si>
  <si>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</si>
  <si>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</si>
  <si>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</si>
  <si>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</si>
  <si>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</si>
  <si>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</si>
  <si>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</si>
  <si>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</si>
  <si>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</si>
  <si>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</si>
  <si>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</si>
  <si>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</si>
  <si>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</si>
  <si>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</si>
  <si>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</si>
  <si>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</si>
  <si>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</si>
  <si>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</si>
  <si>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</si>
  <si>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</si>
  <si>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</si>
  <si>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</si>
  <si>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</si>
  <si>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</si>
  <si>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</si>
  <si>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</si>
  <si>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</si>
  <si>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</si>
  <si>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</si>
  <si>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</si>
  <si>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</si>
  <si>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</si>
  <si>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</si>
  <si>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</si>
  <si>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</si>
  <si>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</si>
  <si>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</si>
  <si>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</si>
  <si>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</si>
  <si>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</si>
  <si>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</si>
  <si>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</si>
  <si>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</si>
  <si>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</si>
  <si>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</si>
  <si>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</si>
  <si>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</si>
  <si>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</si>
  <si>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</si>
  <si>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</si>
  <si>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</si>
  <si>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</si>
  <si>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</si>
  <si>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</si>
  <si>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</si>
  <si>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</si>
  <si>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</si>
  <si>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Khiếu nại</t>
  </si>
  <si>
    <t>Tố cáo</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</si>
  <si>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</si>
  <si>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</si>
  <si>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</si>
  <si>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</si>
  <si>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</si>
  <si>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</si>
  <si>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</si>
  <si>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</si>
  <si>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</si>
  <si>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</si>
  <si>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</si>
  <si>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</si>
  <si>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</si>
  <si>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</si>
  <si>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</si>
  <si>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</si>
  <si>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</si>
  <si>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</si>
  <si>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</si>
  <si>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</si>
  <si>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</si>
  <si>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</si>
  <si>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</si>
  <si>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</si>
  <si>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</si>
  <si>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</si>
  <si>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</si>
  <si>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</si>
  <si>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</si>
  <si>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</si>
  <si>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</si>
  <si>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</si>
  <si>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</si>
  <si>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</si>
  <si>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</si>
  <si>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</si>
  <si>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</si>
  <si>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</si>
  <si>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</si>
  <si>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</si>
  <si>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</si>
  <si>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</si>
  <si>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</si>
  <si>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</si>
  <si>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</si>
  <si>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</si>
  <si>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</si>
  <si>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</si>
  <si>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</si>
  <si>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</si>
  <si>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</si>
  <si>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</si>
  <si>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</si>
  <si>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</si>
  <si>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</si>
  <si>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</si>
  <si>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</si>
  <si>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</si>
  <si>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</si>
  <si>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</si>
  <si>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</si>
  <si>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</si>
  <si>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</si>
  <si>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</si>
  <si>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</si>
  <si>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</si>
  <si>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</si>
  <si>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</si>
  <si>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</si>
  <si>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</si>
  <si>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</si>
  <si>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</si>
  <si>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 xml:space="preserve">… tháng … năm </t>
  </si>
  <si>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</si>
  <si>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</si>
  <si>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</si>
  <si>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</si>
  <si>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</si>
  <si>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</si>
  <si>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</si>
  <si>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</si>
  <si>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</si>
  <si>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</si>
  <si>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</si>
  <si>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</si>
  <si>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</si>
  <si>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</si>
  <si>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</si>
  <si>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</si>
  <si>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</si>
  <si>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</si>
  <si>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</si>
  <si>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</si>
  <si>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</si>
  <si>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</si>
  <si>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</si>
  <si>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</si>
  <si>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</si>
  <si>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</si>
  <si>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</si>
  <si>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</si>
  <si>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</si>
  <si>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</si>
  <si>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</si>
  <si>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</si>
  <si>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</si>
  <si>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</si>
  <si>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</si>
  <si>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</si>
  <si>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</si>
  <si>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</si>
  <si>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</si>
  <si>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</si>
  <si>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</si>
  <si>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Phạm Minh Trí</t>
  </si>
  <si>
    <t>H. Xuyên Mộc</t>
  </si>
  <si>
    <t>Tp Vũng Tàu</t>
  </si>
  <si>
    <t>7.10</t>
  </si>
  <si>
    <t>Tx Phú Mỹ</t>
  </si>
  <si>
    <t>Tp Bà Rịa</t>
  </si>
  <si>
    <t>H. Long Điền</t>
  </si>
  <si>
    <t>H. Đất Đỏ</t>
  </si>
  <si>
    <t>H. Châu Đức</t>
  </si>
  <si>
    <t>H. Côn Đảo</t>
  </si>
  <si>
    <t>8.1</t>
  </si>
  <si>
    <t>8.2</t>
  </si>
  <si>
    <t>8.3</t>
  </si>
  <si>
    <t>8.4</t>
  </si>
  <si>
    <t>Kiểm tra ngang</t>
  </si>
  <si>
    <t>Kiểm tra với Biểu 1</t>
  </si>
  <si>
    <t>Kiểm tra với biểu 2</t>
  </si>
  <si>
    <t>7.11</t>
  </si>
  <si>
    <t>Chi cục THADS Tp Bà Rịa</t>
  </si>
  <si>
    <t>Chi cục THADS H.Côn Đảo</t>
  </si>
  <si>
    <t>Cơ quan Cục</t>
  </si>
  <si>
    <t>6.1</t>
  </si>
  <si>
    <t>6.2</t>
  </si>
  <si>
    <t>7.1</t>
  </si>
  <si>
    <t>7.2</t>
  </si>
  <si>
    <t>9.1</t>
  </si>
  <si>
    <t>9.2</t>
  </si>
  <si>
    <t>Chi cục THADS H.Châu Đức</t>
  </si>
  <si>
    <t>Chi cục THADS H.Đất Đỏ</t>
  </si>
  <si>
    <t>Chi cục THADS H.Long Điền</t>
  </si>
  <si>
    <t>Chi cục THADS Tx.Phú Mỹ</t>
  </si>
  <si>
    <t>Chi cục THADS Tp Vũng Tàu</t>
  </si>
  <si>
    <t>Chi cục THADS H.Xuyên Mộc</t>
  </si>
  <si>
    <t>Chi cục THADS Bà Rịa</t>
  </si>
  <si>
    <t>Chi cục THADS Côn Đảo</t>
  </si>
  <si>
    <t>Chi cục THADS Châu Đức</t>
  </si>
  <si>
    <t>Chi cục THADS Long Điền</t>
  </si>
  <si>
    <t>Chi cục THADS Phú Mỹ</t>
  </si>
  <si>
    <t>Chi cục THADS Đất Đỏ</t>
  </si>
  <si>
    <t>Chi cục THADS Vũng Tàu</t>
  </si>
  <si>
    <t>Chi cục THADS Xuyên Mộc</t>
  </si>
  <si>
    <t>Tổng việc</t>
  </si>
  <si>
    <t>Tổng tiền</t>
  </si>
  <si>
    <t>Cột 15 = 17 = 18 + 19</t>
  </si>
  <si>
    <t>1 = 2 + 5</t>
  </si>
  <si>
    <t>2 = 3 + 4</t>
  </si>
  <si>
    <t>6 = 7 + 8 + 9 +10</t>
  </si>
  <si>
    <t>11 = 12 +17</t>
  </si>
  <si>
    <t>12 = 13 + 14 + 15 + 16</t>
  </si>
  <si>
    <t>17 = 18 + 19</t>
  </si>
  <si>
    <t>Cột 10 = cột 14 = 3 + 6 =11 +12 +13 = 15 + 16</t>
  </si>
  <si>
    <t>Số NTCS</t>
  </si>
  <si>
    <t>5.2.1. Theo cột</t>
  </si>
  <si>
    <t>- Cột 1 = Cột (2 + 3 + 4 + 5) = Cột (6 + 7 + 8)</t>
  </si>
  <si>
    <t>- Cột 9 = Cột (10 + 11 + 12 + 13 + 14 + 15)</t>
  </si>
  <si>
    <t>- Cột 16 = Cột (17 + 18 + 19 + 20 + 21 + 22)</t>
  </si>
  <si>
    <t>5.2.2. Theo dòng</t>
  </si>
  <si>
    <t>- Dòng Tổng số = Dòng (I + II)</t>
  </si>
  <si>
    <t>- Dòng II = Dòng (1 + 2 + 3 + ....)</t>
  </si>
  <si>
    <t>- Cột 1 = Cột (2 + 3)</t>
  </si>
  <si>
    <t>- Cột 5 = Cột (7 + 9)</t>
  </si>
  <si>
    <t>- Cột 6 = Cột (8 + 10)</t>
  </si>
  <si>
    <t>- Dòng II = Dòng (1 + 2 + 3 + ....).</t>
  </si>
  <si>
    <t>- Cột 3 = Cột (4 + 5) = Cột (6 + 15)</t>
  </si>
  <si>
    <t>- Cột 6 = Cột (7 + 8 + 9 + 10 + 11 +12 +13 + 14)</t>
  </si>
  <si>
    <t>- Cột 16 = Cột (17 + 18 + 19 + 20 + 21)</t>
  </si>
  <si>
    <t>tiền</t>
  </si>
  <si>
    <t>Lệch</t>
  </si>
  <si>
    <t>Võ Đức Tùng</t>
  </si>
  <si>
    <t>Đơn vị  báo cáo: 
Cục THADS tỉnh Bà Rịa-Vũng Tàu
Đơn vị nhận báo cáo: 
Tổng Cục Thi hành án dân sự</t>
  </si>
  <si>
    <t>0</t>
  </si>
  <si>
    <t>Chỉ tiêu được giao :</t>
  </si>
  <si>
    <t>Tdr 2021</t>
  </si>
  <si>
    <t>NTCS 2021</t>
  </si>
  <si>
    <t>TK 2021</t>
  </si>
  <si>
    <t>Lệch với 1,2,3</t>
  </si>
  <si>
    <t>Lệch với 4,5</t>
  </si>
  <si>
    <t>Số bản án</t>
  </si>
  <si>
    <t>M.Hải - 1</t>
  </si>
  <si>
    <t>Tuấn - 1</t>
  </si>
  <si>
    <t>KT.CỤC TRƯỞNG
PHÓ CỤC TRƯỞNG</t>
  </si>
  <si>
    <t>7.12</t>
  </si>
  <si>
    <t>KẾT QUẢ THI HÀNH ÁN DÂN SỰ TÍNH BẰNG VIỆC
06 tháng/năm 2022</t>
  </si>
  <si>
    <t>KẾT QUẢ THI HÀNH ÁN DÂN SỰ TÍNH BẰNG TIỀN
06 tháng/năm 2022</t>
  </si>
  <si>
    <t>KẾT QUẢ THI HÀNH  CHO NGÂN SÁCH NHÀ NƯỚC
06 tháng/năm 2022</t>
  </si>
  <si>
    <t>KẾT QUẢ CƯỠNG CHẾ THI HÀNH ÁN DÂN SỰ
06 tháng/năm 2022</t>
  </si>
  <si>
    <t>KẾT QUẢ GIẢI QUYẾT KHIẾU NẠI, TỐ CÁO 
VỀ THI HÀNH ÁN DÂN SỰ
06 tháng/năm 2022</t>
  </si>
  <si>
    <t>TIẾP CÔNG DÂN TRONG THI HÀNH ÁN DÂN SỰ
06 tháng/năm 2022</t>
  </si>
  <si>
    <t>KẾT QUẢ ĐỀ NGHỊ, XÉT MIỄN VÀ GIẢM NGHĨA VỤ 
THI HÀNH ÁN DÂN SỰ
06 tháng/năm 2022</t>
  </si>
  <si>
    <t>KẾT QUẢ BỒI THƯỜNG  NHÀ NƯỚC TRONG THI HÀNH ÁN DÂN SỰ
06 tháng/năm 2022</t>
  </si>
  <si>
    <t>KẾT QUẢ GIÁM SÁT, KIỂM SÁT THI HÀNH ÁN DÂN SỰ
06 tháng/năm 2022</t>
  </si>
  <si>
    <t>KẾT QUẢ THEO DÕI VIỆC THI HÀNH  ÁN HÀNH CHÍNH 
06 tháng/năm 2022</t>
  </si>
  <si>
    <t>8.5</t>
  </si>
  <si>
    <t>KẾT QUẢ THI HÀNH ÁN DÂN SỰ TÍNH BẰNG VIỆC CHIA THEO CƠ QUAN THI HÀNH ÁN DÂN SỰ VÀ CHẤP HÀNH VIÊN
08 tháng/năm 2022</t>
  </si>
  <si>
    <t>KẾT QUẢ THI HÀNH ÁN DÂN SỰ TÍNH BẰNG TIỀN CHIA THEO CƠ QUAN THI HÀNH ÁN DÂN SỰ VÀ CHẤP HÀNH VIÊN
08 tháng/năm 2022</t>
  </si>
  <si>
    <r>
      <rPr>
        <i/>
        <sz val="12"/>
        <rFont val="Times New Roman"/>
        <family val="1"/>
      </rPr>
      <t>BR-VT</t>
    </r>
    <r>
      <rPr>
        <sz val="12"/>
        <rFont val="Times New Roman"/>
        <family val="1"/>
      </rPr>
      <t>, ngày 03 tháng 06 năm 2022</t>
    </r>
  </si>
  <si>
    <t>08 tháng / năm 2022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</si>
</sst>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mmm\-yyyy"/>
    <numFmt numFmtId="180" formatCode="[$-1010000]d/m/yyyy;@"/>
    <numFmt numFmtId="181" formatCode="0.0%"/>
    <numFmt numFmtId="182" formatCode="#,##0.0"/>
    <numFmt numFmtId="183" formatCode="_-* #,##0\ _₫_-;\-* #,##0\ _₫_-;_-* &quot;-&quot;??\ _₫_-;_-@_-"/>
    <numFmt numFmtId="184" formatCode="m/d/yy;@"/>
  </numFmts>
  <fonts count="96">
    <font>
      <sz val="12"/>
      <name val="Times New Roman"/>
      <family val="1"/>
    </font>
    <font>
      <sz val="11"/>
      <color indexed="8"/>
      <name val="Calibri"/>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sz val="10"/>
      <name val="Times New Roman"/>
      <family val="1"/>
    </font>
    <font>
      <sz val="12"/>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i/>
      <sz val="11"/>
      <color indexed="8"/>
      <name val="Times New Roman"/>
      <family val="1"/>
    </font>
    <font>
      <sz val="10"/>
      <name val="Arial"/>
      <family val="2"/>
    </font>
    <font>
      <i/>
      <sz val="9"/>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i/>
      <sz val="13"/>
      <name val="Times New Roman"/>
      <family val="1"/>
    </font>
    <font>
      <b/>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sz val="11"/>
      <color rgb="FFFF0000"/>
      <name val="Times New Roman"/>
      <family val="1"/>
    </font>
    <font>
      <sz val="12"/>
      <color theme="0"/>
      <name val="Times New Roman"/>
      <family val="1"/>
    </font>
    <font>
      <b/>
      <sz val="11"/>
      <color theme="1"/>
      <name val="Times New Roman"/>
      <family val="1"/>
    </font>
    <font>
      <sz val="10"/>
      <color theme="1"/>
      <name val="Times New Roman"/>
      <family val="1"/>
    </font>
    <font>
      <sz val="11"/>
      <color theme="1"/>
      <name val="Times New Roman"/>
      <family val="1"/>
    </font>
    <font>
      <sz val="8"/>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border>
    <border>
      <left/>
      <right/>
      <top/>
      <bottom style="thin"/>
    </border>
    <border>
      <left style="thin"/>
      <right/>
      <top/>
      <bottom style="thin"/>
    </border>
    <border>
      <left/>
      <right style="thin"/>
      <top/>
      <bottom style="thin"/>
    </border>
    <border>
      <left/>
      <right style="thin"/>
      <top style="thin"/>
      <bottom style="thin"/>
    </border>
    <border>
      <left style="thin"/>
      <right style="thin"/>
      <top/>
      <bottom style="thin"/>
    </border>
    <border>
      <left style="thin"/>
      <right style="thin"/>
      <top/>
      <bottom/>
    </border>
    <border>
      <left/>
      <right style="thin"/>
      <top style="thin"/>
      <bottom/>
    </border>
    <border>
      <left/>
      <right style="thin"/>
      <top/>
      <bottom/>
    </border>
    <border>
      <left/>
      <right/>
      <top style="thin"/>
      <bottom style="thin"/>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850">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9" fontId="0" fillId="33" borderId="0" xfId="61" applyFont="1" applyFill="1" applyAlignment="1">
      <alignment/>
    </xf>
    <xf numFmtId="0"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164"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64"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64" fontId="11" fillId="0"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5" borderId="0" xfId="0" applyNumberFormat="1" applyFont="1" applyFill="1" applyAlignment="1">
      <alignment/>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64" fontId="11" fillId="34"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0"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0" fillId="33" borderId="10" xfId="0" applyNumberFormat="1" applyFont="1" applyFill="1" applyBorder="1" applyAlignment="1" applyProtection="1">
      <alignment horizontal="center" vertical="center"/>
      <protection/>
    </xf>
    <xf numFmtId="49" fontId="20" fillId="33" borderId="10" xfId="0" applyNumberFormat="1" applyFont="1" applyFill="1" applyBorder="1" applyAlignment="1" applyProtection="1">
      <alignment vertical="center"/>
      <protection/>
    </xf>
    <xf numFmtId="49" fontId="20" fillId="33" borderId="10" xfId="0" applyNumberFormat="1" applyFont="1" applyFill="1" applyBorder="1" applyAlignment="1">
      <alignment/>
    </xf>
    <xf numFmtId="49" fontId="20"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88"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23" fillId="0" borderId="0" xfId="0" applyNumberFormat="1" applyFont="1" applyAlignment="1">
      <alignment/>
    </xf>
    <xf numFmtId="49" fontId="10" fillId="0" borderId="13" xfId="0" applyNumberFormat="1" applyFont="1" applyFill="1" applyBorder="1" applyAlignment="1">
      <alignment wrapText="1"/>
    </xf>
    <xf numFmtId="49" fontId="0" fillId="0" borderId="0" xfId="0" applyNumberFormat="1" applyFont="1" applyAlignment="1">
      <alignment horizontal="left"/>
    </xf>
    <xf numFmtId="49" fontId="15" fillId="0" borderId="14"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4" xfId="0" applyNumberFormat="1" applyFill="1" applyBorder="1" applyAlignment="1">
      <alignment horizontal="left" vertical="top" wrapText="1"/>
    </xf>
    <xf numFmtId="49" fontId="9" fillId="0" borderId="14" xfId="0" applyNumberFormat="1" applyFont="1" applyFill="1" applyBorder="1" applyAlignment="1">
      <alignment horizontal="center" vertical="top" wrapText="1"/>
    </xf>
    <xf numFmtId="49" fontId="24" fillId="33" borderId="14" xfId="0" applyNumberFormat="1" applyFont="1" applyFill="1" applyBorder="1" applyAlignment="1">
      <alignment horizontal="center" vertical="top" wrapText="1"/>
    </xf>
    <xf numFmtId="1" fontId="24" fillId="33" borderId="14" xfId="0" applyNumberFormat="1" applyFont="1" applyFill="1" applyBorder="1" applyAlignment="1">
      <alignment horizontal="center" vertical="top" wrapText="1"/>
    </xf>
    <xf numFmtId="1" fontId="25" fillId="33" borderId="14" xfId="0" applyNumberFormat="1" applyFont="1" applyFill="1" applyBorder="1" applyAlignment="1">
      <alignment horizontal="center" vertical="top" wrapText="1"/>
    </xf>
    <xf numFmtId="49" fontId="8" fillId="0" borderId="15" xfId="0" applyNumberFormat="1" applyFont="1" applyBorder="1" applyAlignment="1">
      <alignment vertical="center" wrapText="1"/>
    </xf>
    <xf numFmtId="49" fontId="8" fillId="0" borderId="16" xfId="0" applyNumberFormat="1" applyFont="1" applyBorder="1" applyAlignment="1">
      <alignment vertical="center" wrapText="1"/>
    </xf>
    <xf numFmtId="49" fontId="0" fillId="0" borderId="0" xfId="0" applyNumberFormat="1" applyFont="1" applyBorder="1" applyAlignment="1">
      <alignment/>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6"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28" fillId="0" borderId="0" xfId="0" applyFont="1" applyAlignment="1">
      <alignment/>
    </xf>
    <xf numFmtId="49" fontId="0" fillId="0" borderId="0" xfId="0" applyNumberFormat="1" applyFill="1" applyAlignment="1">
      <alignment/>
    </xf>
    <xf numFmtId="0" fontId="29" fillId="0" borderId="14" xfId="0" applyFont="1" applyBorder="1" applyAlignment="1">
      <alignment/>
    </xf>
    <xf numFmtId="0" fontId="26" fillId="33" borderId="0" xfId="0" applyFont="1" applyFill="1" applyAlignment="1">
      <alignment/>
    </xf>
    <xf numFmtId="1" fontId="26" fillId="33" borderId="0" xfId="0" applyNumberFormat="1" applyFont="1" applyFill="1" applyAlignment="1">
      <alignment horizontal="center"/>
    </xf>
    <xf numFmtId="2" fontId="26" fillId="33" borderId="0" xfId="0" applyNumberFormat="1" applyFont="1" applyFill="1" applyAlignment="1">
      <alignment/>
    </xf>
    <xf numFmtId="0" fontId="30" fillId="0" borderId="14" xfId="0" applyFont="1" applyBorder="1" applyAlignment="1">
      <alignment/>
    </xf>
    <xf numFmtId="0" fontId="28" fillId="0" borderId="0" xfId="0" applyFont="1" applyFill="1" applyAlignment="1">
      <alignment/>
    </xf>
    <xf numFmtId="0" fontId="31" fillId="0" borderId="10" xfId="0" applyFont="1" applyBorder="1" applyAlignment="1">
      <alignment horizontal="center"/>
    </xf>
    <xf numFmtId="0" fontId="31" fillId="0" borderId="17" xfId="0" applyFont="1" applyBorder="1" applyAlignment="1">
      <alignment horizontal="center" vertical="center" wrapText="1"/>
    </xf>
    <xf numFmtId="0" fontId="30" fillId="0" borderId="0" xfId="0" applyFont="1" applyAlignment="1">
      <alignment horizontal="center"/>
    </xf>
    <xf numFmtId="0" fontId="28" fillId="0" borderId="0" xfId="0" applyFont="1" applyAlignment="1">
      <alignment horizontal="center"/>
    </xf>
    <xf numFmtId="0" fontId="30" fillId="0" borderId="0" xfId="0" applyFont="1" applyAlignment="1">
      <alignment/>
    </xf>
    <xf numFmtId="0" fontId="33" fillId="0" borderId="0" xfId="0" applyFont="1" applyBorder="1" applyAlignment="1">
      <alignment wrapText="1"/>
    </xf>
    <xf numFmtId="0" fontId="34" fillId="0" borderId="0" xfId="0" applyFont="1" applyBorder="1" applyAlignment="1">
      <alignment horizontal="center" wrapText="1"/>
    </xf>
    <xf numFmtId="0" fontId="31" fillId="33" borderId="0" xfId="0" applyFont="1" applyFill="1" applyBorder="1" applyAlignment="1">
      <alignment horizontal="center"/>
    </xf>
    <xf numFmtId="0" fontId="31" fillId="33" borderId="0" xfId="0" applyFont="1" applyFill="1" applyBorder="1" applyAlignment="1">
      <alignment/>
    </xf>
    <xf numFmtId="0" fontId="30" fillId="0" borderId="0" xfId="0" applyFont="1" applyFill="1" applyAlignment="1">
      <alignment/>
    </xf>
    <xf numFmtId="0" fontId="31" fillId="0" borderId="0" xfId="0" applyFont="1" applyFill="1" applyBorder="1" applyAlignment="1">
      <alignment/>
    </xf>
    <xf numFmtId="0" fontId="31" fillId="0" borderId="0" xfId="0" applyFont="1" applyFill="1" applyBorder="1" applyAlignment="1">
      <alignment horizontal="center"/>
    </xf>
    <xf numFmtId="0" fontId="35" fillId="0" borderId="0" xfId="0" applyFont="1" applyFill="1" applyAlignment="1">
      <alignment/>
    </xf>
    <xf numFmtId="0" fontId="31" fillId="0" borderId="0" xfId="0" applyFont="1" applyAlignment="1">
      <alignment/>
    </xf>
    <xf numFmtId="0" fontId="35" fillId="0" borderId="0" xfId="0" applyFont="1" applyAlignment="1">
      <alignment/>
    </xf>
    <xf numFmtId="0" fontId="34" fillId="0" borderId="0" xfId="0" applyNumberFormat="1" applyFont="1" applyBorder="1" applyAlignment="1">
      <alignment/>
    </xf>
    <xf numFmtId="0" fontId="34" fillId="0" borderId="0" xfId="0" applyNumberFormat="1" applyFont="1" applyBorder="1" applyAlignment="1">
      <alignment horizontal="center"/>
    </xf>
    <xf numFmtId="0" fontId="34" fillId="0" borderId="0" xfId="0" applyFont="1" applyAlignment="1">
      <alignment/>
    </xf>
    <xf numFmtId="49" fontId="32" fillId="0" borderId="0" xfId="0" applyNumberFormat="1" applyFont="1" applyAlignment="1">
      <alignment/>
    </xf>
    <xf numFmtId="49" fontId="31" fillId="0" borderId="0" xfId="0" applyNumberFormat="1" applyFont="1" applyAlignment="1">
      <alignment/>
    </xf>
    <xf numFmtId="49" fontId="36" fillId="0" borderId="0" xfId="0" applyNumberFormat="1" applyFont="1" applyBorder="1" applyAlignment="1">
      <alignment wrapText="1"/>
    </xf>
    <xf numFmtId="49" fontId="36" fillId="0" borderId="0" xfId="0" applyNumberFormat="1" applyFont="1" applyBorder="1" applyAlignment="1">
      <alignment horizontal="justify" vertical="justify" wrapText="1"/>
    </xf>
    <xf numFmtId="49" fontId="30"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37" fillId="33" borderId="0" xfId="0" applyNumberFormat="1" applyFont="1" applyFill="1" applyBorder="1" applyAlignment="1">
      <alignment horizontal="center" wrapText="1"/>
    </xf>
    <xf numFmtId="2" fontId="18" fillId="33" borderId="0" xfId="0" applyNumberFormat="1" applyFont="1" applyFill="1" applyAlignment="1">
      <alignment/>
    </xf>
    <xf numFmtId="49" fontId="30" fillId="0" borderId="0" xfId="0" applyNumberFormat="1" applyFont="1" applyFill="1" applyAlignment="1">
      <alignment/>
    </xf>
    <xf numFmtId="10" fontId="30" fillId="0" borderId="0" xfId="0" applyNumberFormat="1" applyFont="1" applyFill="1" applyAlignment="1">
      <alignment/>
    </xf>
    <xf numFmtId="49" fontId="6" fillId="0" borderId="0" xfId="58" applyNumberFormat="1" applyFont="1" applyFill="1" applyBorder="1" applyAlignment="1">
      <alignment vertical="center" wrapText="1"/>
      <protection/>
    </xf>
    <xf numFmtId="10" fontId="30" fillId="0" borderId="0" xfId="0" applyNumberFormat="1" applyFont="1" applyAlignment="1">
      <alignment/>
    </xf>
    <xf numFmtId="0" fontId="38" fillId="0" borderId="0" xfId="58" applyFont="1" applyBorder="1" applyAlignment="1">
      <alignment wrapText="1"/>
      <protection/>
    </xf>
    <xf numFmtId="49" fontId="39" fillId="0" borderId="0" xfId="58"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5" fillId="0" borderId="0" xfId="0" applyNumberFormat="1" applyFont="1" applyAlignment="1">
      <alignment/>
    </xf>
    <xf numFmtId="49" fontId="30" fillId="0" borderId="0" xfId="0" applyNumberFormat="1" applyFont="1" applyAlignment="1">
      <alignment/>
    </xf>
    <xf numFmtId="49" fontId="11" fillId="35"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64" fontId="41" fillId="37"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89"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49" fontId="8" fillId="36"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89"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90"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90" fillId="0" borderId="0" xfId="0" applyNumberFormat="1" applyFont="1" applyFill="1" applyAlignment="1" applyProtection="1">
      <alignment horizontal="center" wrapText="1"/>
      <protection locked="0"/>
    </xf>
    <xf numFmtId="49" fontId="89"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89" fillId="33" borderId="0" xfId="0" applyNumberFormat="1" applyFont="1" applyFill="1" applyAlignment="1" applyProtection="1">
      <alignment horizontal="center"/>
      <protection locked="0"/>
    </xf>
    <xf numFmtId="164" fontId="7" fillId="37" borderId="10" xfId="42" applyNumberFormat="1" applyFont="1" applyFill="1" applyBorder="1" applyAlignment="1">
      <alignment/>
    </xf>
    <xf numFmtId="164" fontId="7" fillId="37" borderId="10" xfId="42" applyNumberFormat="1" applyFont="1" applyFill="1" applyBorder="1" applyAlignment="1">
      <alignment vertical="center" wrapText="1"/>
    </xf>
    <xf numFmtId="49" fontId="8" fillId="0" borderId="13" xfId="0" applyNumberFormat="1" applyFont="1" applyBorder="1" applyAlignment="1">
      <alignment horizontal="center"/>
    </xf>
    <xf numFmtId="164" fontId="11" fillId="33" borderId="0" xfId="42" applyNumberFormat="1" applyFont="1" applyFill="1" applyBorder="1" applyAlignment="1">
      <alignment horizontal="center"/>
    </xf>
    <xf numFmtId="49" fontId="10" fillId="0" borderId="13"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64" fontId="11" fillId="35" borderId="18" xfId="42"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0" fontId="11" fillId="36" borderId="10" xfId="61"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64" fontId="3" fillId="33" borderId="10" xfId="42" applyNumberFormat="1" applyFont="1" applyFill="1" applyBorder="1" applyAlignment="1" applyProtection="1">
      <alignment horizontal="center" vertical="center"/>
      <protection locked="0"/>
    </xf>
    <xf numFmtId="49" fontId="10" fillId="0" borderId="13"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89"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10" fontId="42" fillId="36" borderId="10" xfId="61" applyNumberFormat="1" applyFont="1" applyFill="1" applyBorder="1" applyAlignment="1" applyProtection="1">
      <alignment horizontal="center" vertical="center"/>
      <protection locked="0"/>
    </xf>
    <xf numFmtId="164" fontId="42" fillId="33" borderId="18" xfId="42" applyNumberFormat="1" applyFont="1" applyFill="1" applyBorder="1" applyAlignment="1" applyProtection="1">
      <alignment vertical="center" wrapText="1"/>
      <protection locked="0"/>
    </xf>
    <xf numFmtId="164" fontId="42" fillId="33" borderId="10" xfId="42" applyNumberFormat="1" applyFont="1" applyFill="1" applyBorder="1" applyAlignment="1" applyProtection="1">
      <alignment horizontal="center" vertical="center"/>
      <protection locked="0"/>
    </xf>
    <xf numFmtId="49" fontId="18" fillId="33" borderId="0" xfId="0" applyNumberFormat="1" applyFont="1" applyFill="1" applyAlignment="1" applyProtection="1">
      <alignment horizontal="center"/>
      <protection/>
    </xf>
    <xf numFmtId="49" fontId="10" fillId="0" borderId="1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49" fontId="11" fillId="35" borderId="10" xfId="0" applyNumberFormat="1" applyFont="1" applyFill="1" applyBorder="1" applyAlignment="1" applyProtection="1">
      <alignment horizontal="center" vertical="center"/>
      <protection locked="0"/>
    </xf>
    <xf numFmtId="49" fontId="11" fillId="35" borderId="10" xfId="0" applyNumberFormat="1" applyFont="1" applyFill="1" applyBorder="1" applyAlignment="1" applyProtection="1">
      <alignment vertical="center"/>
      <protection locked="0"/>
    </xf>
    <xf numFmtId="164" fontId="11" fillId="35" borderId="10" xfId="42" applyNumberFormat="1" applyFont="1" applyFill="1" applyBorder="1" applyAlignment="1" applyProtection="1">
      <alignment horizontal="center" vertical="center"/>
      <protection locked="0"/>
    </xf>
    <xf numFmtId="164" fontId="11" fillId="35" borderId="10" xfId="42" applyNumberFormat="1" applyFont="1" applyFill="1" applyBorder="1" applyAlignment="1" applyProtection="1">
      <alignment horizontal="center"/>
      <protection locked="0"/>
    </xf>
    <xf numFmtId="49" fontId="11" fillId="35" borderId="10" xfId="0" applyNumberFormat="1" applyFont="1" applyFill="1" applyBorder="1" applyAlignment="1" applyProtection="1">
      <alignment horizontal="center" vertical="center"/>
      <protection locked="0"/>
    </xf>
    <xf numFmtId="49" fontId="11" fillId="35" borderId="10" xfId="0" applyNumberFormat="1" applyFont="1" applyFill="1" applyBorder="1" applyAlignment="1" applyProtection="1">
      <alignment vertical="center"/>
      <protection locked="0"/>
    </xf>
    <xf numFmtId="164" fontId="42" fillId="35" borderId="10" xfId="42" applyNumberFormat="1" applyFont="1" applyFill="1" applyBorder="1" applyAlignment="1" applyProtection="1">
      <alignment horizontal="center" vertical="center"/>
      <protection locked="0"/>
    </xf>
    <xf numFmtId="49" fontId="44" fillId="0" borderId="0" xfId="0" applyNumberFormat="1" applyFont="1" applyAlignment="1">
      <alignment/>
    </xf>
    <xf numFmtId="49" fontId="10" fillId="0" borderId="0" xfId="0" applyNumberFormat="1" applyFont="1" applyFill="1" applyAlignment="1">
      <alignment/>
    </xf>
    <xf numFmtId="164"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49" fontId="20" fillId="0" borderId="10" xfId="0" applyNumberFormat="1" applyFont="1" applyBorder="1" applyAlignment="1" applyProtection="1">
      <alignment horizontal="center"/>
      <protection locked="0"/>
    </xf>
    <xf numFmtId="49" fontId="20" fillId="33" borderId="10" xfId="0" applyNumberFormat="1" applyFont="1" applyFill="1" applyBorder="1" applyAlignment="1" applyProtection="1">
      <alignment horizontal="left"/>
      <protection locked="0"/>
    </xf>
    <xf numFmtId="49" fontId="20" fillId="0" borderId="10" xfId="0" applyNumberFormat="1" applyFont="1" applyFill="1" applyBorder="1" applyAlignment="1" applyProtection="1">
      <alignment horizontal="left"/>
      <protection locked="0"/>
    </xf>
    <xf numFmtId="49" fontId="6" fillId="0" borderId="10" xfId="0" applyNumberFormat="1" applyFont="1" applyBorder="1" applyAlignment="1" applyProtection="1">
      <alignment horizontal="center"/>
      <protection locked="0"/>
    </xf>
    <xf numFmtId="164" fontId="10" fillId="0" borderId="13" xfId="42" applyNumberFormat="1" applyFont="1" applyFill="1" applyBorder="1" applyAlignment="1">
      <alignment wrapText="1"/>
    </xf>
    <xf numFmtId="164" fontId="9" fillId="0" borderId="0" xfId="42" applyNumberFormat="1" applyFont="1" applyFill="1" applyAlignment="1">
      <alignment/>
    </xf>
    <xf numFmtId="164"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0" fillId="0" borderId="0" xfId="0" applyAlignment="1">
      <alignment/>
    </xf>
    <xf numFmtId="49" fontId="0" fillId="0" borderId="0" xfId="0" applyNumberFormat="1" applyFont="1" applyBorder="1" applyAlignment="1" applyProtection="1">
      <alignment/>
      <protection locked="0"/>
    </xf>
    <xf numFmtId="49" fontId="11" fillId="33" borderId="10" xfId="0" applyNumberFormat="1" applyFont="1" applyFill="1" applyBorder="1" applyAlignment="1" applyProtection="1">
      <alignment horizontal="left"/>
      <protection locked="0"/>
    </xf>
    <xf numFmtId="49" fontId="2" fillId="0" borderId="0" xfId="0" applyNumberFormat="1" applyFont="1" applyBorder="1" applyAlignment="1" applyProtection="1">
      <alignment/>
      <protection locked="0"/>
    </xf>
    <xf numFmtId="49" fontId="2" fillId="0" borderId="0" xfId="0" applyNumberFormat="1" applyFont="1" applyAlignment="1" applyProtection="1">
      <alignment/>
      <protection locked="0"/>
    </xf>
    <xf numFmtId="49" fontId="11" fillId="0" borderId="10" xfId="0" applyNumberFormat="1" applyFont="1" applyBorder="1" applyAlignment="1" applyProtection="1">
      <alignment horizontal="center"/>
      <protection locked="0"/>
    </xf>
    <xf numFmtId="49" fontId="10" fillId="0" borderId="0" xfId="0" applyNumberFormat="1" applyFont="1" applyFill="1" applyBorder="1" applyAlignment="1">
      <alignment vertical="center" wrapText="1"/>
    </xf>
    <xf numFmtId="164" fontId="9" fillId="33" borderId="0" xfId="42" applyNumberFormat="1" applyFont="1" applyFill="1" applyBorder="1" applyAlignment="1">
      <alignment horizontal="center" wrapText="1"/>
    </xf>
    <xf numFmtId="164" fontId="10" fillId="33" borderId="0" xfId="42" applyNumberFormat="1" applyFont="1" applyFill="1" applyBorder="1" applyAlignment="1">
      <alignment horizontal="center"/>
    </xf>
    <xf numFmtId="49" fontId="10" fillId="0" borderId="0" xfId="0" applyNumberFormat="1" applyFont="1" applyFill="1" applyBorder="1" applyAlignment="1">
      <alignment/>
    </xf>
    <xf numFmtId="49" fontId="10" fillId="33" borderId="0" xfId="0" applyNumberFormat="1" applyFont="1" applyFill="1" applyBorder="1" applyAlignment="1">
      <alignment/>
    </xf>
    <xf numFmtId="43" fontId="9" fillId="0" borderId="0" xfId="42" applyFont="1" applyAlignment="1">
      <alignment/>
    </xf>
    <xf numFmtId="0" fontId="0" fillId="0" borderId="0" xfId="0" applyAlignment="1" applyProtection="1">
      <alignment/>
      <protection locked="0"/>
    </xf>
    <xf numFmtId="0" fontId="11" fillId="0" borderId="10" xfId="0" applyFont="1" applyBorder="1" applyAlignment="1" applyProtection="1">
      <alignment horizontal="center"/>
      <protection locked="0"/>
    </xf>
    <xf numFmtId="164" fontId="10" fillId="0" borderId="13" xfId="42" applyNumberFormat="1" applyFont="1" applyBorder="1" applyAlignment="1">
      <alignment/>
    </xf>
    <xf numFmtId="164" fontId="22" fillId="33" borderId="10" xfId="42" applyNumberFormat="1" applyFont="1" applyFill="1" applyBorder="1" applyAlignment="1" applyProtection="1">
      <alignment horizontal="center" vertical="center"/>
      <protection locked="0"/>
    </xf>
    <xf numFmtId="164" fontId="22" fillId="33" borderId="10" xfId="42" applyNumberFormat="1" applyFont="1" applyFill="1" applyBorder="1" applyAlignment="1" applyProtection="1">
      <alignment vertical="center"/>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32" fillId="0" borderId="10" xfId="0" applyFont="1" applyFill="1" applyBorder="1" applyAlignment="1">
      <alignment horizontal="center" vertical="center" wrapText="1"/>
    </xf>
    <xf numFmtId="0" fontId="32" fillId="0" borderId="10" xfId="0" applyFont="1" applyFill="1" applyBorder="1" applyAlignment="1">
      <alignment vertical="center" wrapText="1"/>
    </xf>
    <xf numFmtId="0" fontId="30" fillId="0" borderId="0" xfId="0" applyFont="1" applyAlignment="1" applyProtection="1">
      <alignment horizontal="center"/>
      <protection locked="0"/>
    </xf>
    <xf numFmtId="0" fontId="28" fillId="0" borderId="0" xfId="0" applyFont="1" applyAlignment="1" applyProtection="1">
      <alignment/>
      <protection locked="0"/>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0"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49" fontId="14" fillId="0" borderId="13" xfId="58" applyNumberFormat="1" applyFont="1" applyFill="1" applyBorder="1" applyAlignment="1">
      <alignment vertical="center" wrapText="1"/>
      <protection/>
    </xf>
    <xf numFmtId="0" fontId="5" fillId="0" borderId="0" xfId="58" applyFont="1" applyBorder="1" applyAlignment="1">
      <alignment wrapText="1"/>
      <protection/>
    </xf>
    <xf numFmtId="0" fontId="20" fillId="0" borderId="0" xfId="58" applyFont="1" applyBorder="1" applyAlignment="1">
      <alignment vertical="center" wrapText="1"/>
      <protection/>
    </xf>
    <xf numFmtId="164" fontId="7" fillId="0" borderId="10" xfId="42" applyNumberFormat="1" applyFont="1" applyBorder="1" applyAlignment="1" applyProtection="1">
      <alignment/>
      <protection locked="0"/>
    </xf>
    <xf numFmtId="49" fontId="91" fillId="33" borderId="0" xfId="0" applyNumberFormat="1" applyFont="1" applyFill="1" applyAlignment="1" applyProtection="1">
      <alignment/>
      <protection/>
    </xf>
    <xf numFmtId="164" fontId="11" fillId="36" borderId="10" xfId="42" applyNumberFormat="1" applyFont="1" applyFill="1" applyBorder="1" applyAlignment="1" applyProtection="1">
      <alignment horizontal="center" vertical="center"/>
      <protection/>
    </xf>
    <xf numFmtId="164" fontId="42" fillId="36" borderId="10" xfId="42" applyNumberFormat="1" applyFont="1" applyFill="1" applyBorder="1" applyAlignment="1" applyProtection="1">
      <alignment horizontal="center" vertical="center"/>
      <protection/>
    </xf>
    <xf numFmtId="164" fontId="43" fillId="36" borderId="10" xfId="42" applyNumberFormat="1" applyFont="1" applyFill="1" applyBorder="1" applyAlignment="1" applyProtection="1">
      <alignment horizontal="center" vertical="center"/>
      <protection/>
    </xf>
    <xf numFmtId="164" fontId="42" fillId="37" borderId="10" xfId="42" applyNumberFormat="1" applyFont="1" applyFill="1" applyBorder="1" applyAlignment="1" applyProtection="1">
      <alignment horizontal="center" vertical="center"/>
      <protection/>
    </xf>
    <xf numFmtId="164" fontId="43" fillId="37" borderId="10" xfId="42" applyNumberFormat="1" applyFont="1" applyFill="1" applyBorder="1" applyAlignment="1" applyProtection="1">
      <alignment horizontal="center" vertical="center"/>
      <protection/>
    </xf>
    <xf numFmtId="164" fontId="42" fillId="34" borderId="10" xfId="42" applyNumberFormat="1" applyFont="1" applyFill="1" applyBorder="1" applyAlignment="1" applyProtection="1">
      <alignment horizontal="center" vertical="center"/>
      <protection/>
    </xf>
    <xf numFmtId="164" fontId="11" fillId="37" borderId="10" xfId="42" applyNumberFormat="1" applyFont="1" applyFill="1" applyBorder="1" applyAlignment="1" applyProtection="1">
      <alignment horizontal="center" vertical="center"/>
      <protection/>
    </xf>
    <xf numFmtId="164" fontId="42" fillId="36" borderId="10" xfId="42" applyNumberFormat="1" applyFont="1" applyFill="1" applyBorder="1" applyAlignment="1" applyProtection="1">
      <alignment horizontal="center" vertical="center" wrapText="1"/>
      <protection/>
    </xf>
    <xf numFmtId="164" fontId="42" fillId="34" borderId="10" xfId="42" applyNumberFormat="1" applyFont="1" applyFill="1" applyBorder="1" applyAlignment="1" applyProtection="1">
      <alignment horizontal="center" vertical="center"/>
      <protection locked="0"/>
    </xf>
    <xf numFmtId="0" fontId="2" fillId="0" borderId="0" xfId="0" applyNumberFormat="1" applyFont="1" applyFill="1" applyAlignment="1">
      <alignment/>
    </xf>
    <xf numFmtId="0" fontId="11" fillId="35" borderId="1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protection/>
    </xf>
    <xf numFmtId="0" fontId="3" fillId="0" borderId="0" xfId="0" applyNumberFormat="1" applyFont="1" applyFill="1" applyAlignment="1" applyProtection="1">
      <alignment wrapText="1"/>
      <protection/>
    </xf>
    <xf numFmtId="0" fontId="0" fillId="0" borderId="0" xfId="0" applyNumberFormat="1" applyFont="1" applyFill="1" applyAlignment="1">
      <alignment/>
    </xf>
    <xf numFmtId="0" fontId="11" fillId="35" borderId="10" xfId="0" applyNumberFormat="1" applyFont="1" applyFill="1" applyBorder="1" applyAlignment="1" applyProtection="1">
      <alignment horizontal="center" vertical="center"/>
      <protection locked="0"/>
    </xf>
    <xf numFmtId="0" fontId="8" fillId="16" borderId="10" xfId="0" applyNumberFormat="1" applyFont="1" applyFill="1" applyBorder="1" applyAlignment="1" applyProtection="1">
      <alignment horizontal="center" vertical="center"/>
      <protection locked="0"/>
    </xf>
    <xf numFmtId="0" fontId="8" fillId="16" borderId="10" xfId="0" applyNumberFormat="1" applyFont="1" applyFill="1" applyBorder="1" applyAlignment="1" applyProtection="1">
      <alignment vertical="center"/>
      <protection locked="0"/>
    </xf>
    <xf numFmtId="164" fontId="11" fillId="16" borderId="10" xfId="42" applyNumberFormat="1" applyFont="1" applyFill="1" applyBorder="1" applyAlignment="1" applyProtection="1">
      <alignment horizontal="center" vertical="center"/>
      <protection/>
    </xf>
    <xf numFmtId="10" fontId="11" fillId="16" borderId="10" xfId="61" applyNumberFormat="1" applyFont="1" applyFill="1" applyBorder="1" applyAlignment="1" applyProtection="1">
      <alignment horizontal="center" vertical="center"/>
      <protection locked="0"/>
    </xf>
    <xf numFmtId="0" fontId="11" fillId="35" borderId="10" xfId="0" applyNumberFormat="1" applyFont="1" applyFill="1" applyBorder="1" applyAlignment="1" applyProtection="1" quotePrefix="1">
      <alignment horizontal="center" vertical="center"/>
      <protection locked="0"/>
    </xf>
    <xf numFmtId="0" fontId="8" fillId="10" borderId="10" xfId="0" applyNumberFormat="1" applyFont="1" applyFill="1" applyBorder="1" applyAlignment="1" applyProtection="1">
      <alignment horizontal="center" vertical="center"/>
      <protection locked="0"/>
    </xf>
    <xf numFmtId="0" fontId="8" fillId="10" borderId="10" xfId="0" applyNumberFormat="1" applyFont="1" applyFill="1" applyBorder="1" applyAlignment="1" applyProtection="1">
      <alignment vertical="center"/>
      <protection locked="0"/>
    </xf>
    <xf numFmtId="164" fontId="11" fillId="10" borderId="10" xfId="42" applyNumberFormat="1" applyFont="1" applyFill="1" applyBorder="1" applyAlignment="1" applyProtection="1">
      <alignment horizontal="center" vertical="center"/>
      <protection/>
    </xf>
    <xf numFmtId="10" fontId="11" fillId="10" borderId="10" xfId="61" applyNumberFormat="1" applyFont="1" applyFill="1" applyBorder="1" applyAlignment="1" applyProtection="1">
      <alignment horizontal="center" vertical="center"/>
      <protection locked="0"/>
    </xf>
    <xf numFmtId="49" fontId="8" fillId="10" borderId="10" xfId="0" applyNumberFormat="1" applyFont="1" applyFill="1" applyBorder="1" applyAlignment="1" applyProtection="1">
      <alignment vertical="center"/>
      <protection locked="0"/>
    </xf>
    <xf numFmtId="164" fontId="11" fillId="13" borderId="10" xfId="42" applyNumberFormat="1" applyFont="1" applyFill="1" applyBorder="1" applyAlignment="1" applyProtection="1">
      <alignment horizontal="center" vertical="center"/>
      <protection/>
    </xf>
    <xf numFmtId="10" fontId="11" fillId="13" borderId="10" xfId="61" applyNumberFormat="1" applyFont="1" applyFill="1" applyBorder="1" applyAlignment="1" applyProtection="1">
      <alignment horizontal="center" vertical="center"/>
      <protection locked="0"/>
    </xf>
    <xf numFmtId="164" fontId="11" fillId="35" borderId="10" xfId="42" applyNumberFormat="1" applyFont="1" applyFill="1" applyBorder="1" applyAlignment="1" applyProtection="1">
      <alignment horizontal="center" vertical="center"/>
      <protection/>
    </xf>
    <xf numFmtId="10" fontId="11" fillId="35" borderId="10" xfId="61" applyNumberFormat="1" applyFont="1" applyFill="1" applyBorder="1" applyAlignment="1" applyProtection="1">
      <alignment horizontal="center" vertical="center"/>
      <protection locked="0"/>
    </xf>
    <xf numFmtId="43" fontId="11" fillId="35" borderId="10" xfId="42" applyFont="1" applyFill="1" applyBorder="1" applyAlignment="1" applyProtection="1">
      <alignment vertical="center"/>
      <protection locked="0"/>
    </xf>
    <xf numFmtId="164" fontId="42" fillId="16" borderId="10" xfId="42" applyNumberFormat="1" applyFont="1" applyFill="1" applyBorder="1" applyAlignment="1" applyProtection="1">
      <alignment horizontal="center" vertical="center" wrapText="1"/>
      <protection/>
    </xf>
    <xf numFmtId="49" fontId="8" fillId="16" borderId="10" xfId="0" applyNumberFormat="1" applyFont="1" applyFill="1" applyBorder="1" applyAlignment="1" applyProtection="1">
      <alignment horizontal="center" vertical="center"/>
      <protection locked="0"/>
    </xf>
    <xf numFmtId="49" fontId="8" fillId="10" borderId="10" xfId="0" applyNumberFormat="1" applyFont="1" applyFill="1" applyBorder="1" applyAlignment="1" applyProtection="1">
      <alignment horizontal="center" vertical="center"/>
      <protection locked="0"/>
    </xf>
    <xf numFmtId="164" fontId="42" fillId="10" borderId="10" xfId="42" applyNumberFormat="1" applyFont="1" applyFill="1" applyBorder="1" applyAlignment="1" applyProtection="1">
      <alignment horizontal="center" vertical="center" wrapText="1"/>
      <protection/>
    </xf>
    <xf numFmtId="164" fontId="42" fillId="19" borderId="10" xfId="42" applyNumberFormat="1" applyFont="1" applyFill="1" applyBorder="1" applyAlignment="1" applyProtection="1">
      <alignment horizontal="center" vertical="center" wrapText="1"/>
      <protection/>
    </xf>
    <xf numFmtId="0" fontId="8" fillId="16" borderId="10" xfId="0" applyNumberFormat="1" applyFont="1" applyFill="1" applyBorder="1" applyAlignment="1" applyProtection="1">
      <alignment vertical="center"/>
      <protection locked="0"/>
    </xf>
    <xf numFmtId="164" fontId="3" fillId="34" borderId="10" xfId="42" applyNumberFormat="1" applyFont="1" applyFill="1" applyBorder="1" applyAlignment="1" applyProtection="1">
      <alignment horizontal="center" vertical="center"/>
      <protection locked="0"/>
    </xf>
    <xf numFmtId="164" fontId="11" fillId="35" borderId="10" xfId="42" applyNumberFormat="1" applyFont="1" applyFill="1" applyBorder="1" applyAlignment="1" applyProtection="1">
      <alignment horizontal="right" vertical="center"/>
      <protection locked="0"/>
    </xf>
    <xf numFmtId="164" fontId="11" fillId="35" borderId="10" xfId="42" applyNumberFormat="1" applyFont="1" applyFill="1" applyBorder="1" applyAlignment="1" applyProtection="1">
      <alignment horizontal="right" vertical="center"/>
      <protection locked="0"/>
    </xf>
    <xf numFmtId="164" fontId="11" fillId="35" borderId="10" xfId="42" applyNumberFormat="1" applyFont="1" applyFill="1" applyBorder="1" applyAlignment="1" applyProtection="1">
      <alignment vertical="center"/>
      <protection locked="0"/>
    </xf>
    <xf numFmtId="14" fontId="15" fillId="0" borderId="10" xfId="0" applyNumberFormat="1" applyFont="1" applyBorder="1" applyAlignment="1">
      <alignment horizontal="right"/>
    </xf>
    <xf numFmtId="0" fontId="0" fillId="33" borderId="0" xfId="0" applyNumberFormat="1" applyFont="1" applyFill="1" applyAlignment="1">
      <alignment horizontal="center"/>
    </xf>
    <xf numFmtId="0" fontId="0" fillId="34" borderId="10" xfId="0" applyNumberFormat="1" applyFont="1" applyFill="1" applyBorder="1" applyAlignment="1">
      <alignment/>
    </xf>
    <xf numFmtId="0" fontId="20" fillId="34" borderId="10" xfId="0" applyNumberFormat="1" applyFont="1" applyFill="1" applyBorder="1" applyAlignment="1">
      <alignment horizontal="center" vertical="center"/>
    </xf>
    <xf numFmtId="0" fontId="3" fillId="34" borderId="10" xfId="0" applyNumberFormat="1" applyFont="1" applyFill="1" applyBorder="1" applyAlignment="1">
      <alignment vertical="center"/>
    </xf>
    <xf numFmtId="49" fontId="11" fillId="35" borderId="10" xfId="0" applyNumberFormat="1" applyFont="1" applyFill="1" applyBorder="1" applyAlignment="1" applyProtection="1" quotePrefix="1">
      <alignment horizontal="center" vertical="center"/>
      <protection locked="0"/>
    </xf>
    <xf numFmtId="0" fontId="7" fillId="33" borderId="0" xfId="0" applyNumberFormat="1" applyFont="1" applyFill="1" applyAlignment="1">
      <alignment/>
    </xf>
    <xf numFmtId="0" fontId="7" fillId="33" borderId="0" xfId="0" applyNumberFormat="1" applyFont="1" applyFill="1" applyAlignment="1">
      <alignment horizontal="center" vertical="center"/>
    </xf>
    <xf numFmtId="0" fontId="7" fillId="33" borderId="0" xfId="0" applyNumberFormat="1" applyFont="1" applyFill="1" applyBorder="1" applyAlignment="1">
      <alignment horizontal="center" vertical="center"/>
    </xf>
    <xf numFmtId="164" fontId="7" fillId="34" borderId="0" xfId="0" applyNumberFormat="1" applyFont="1" applyFill="1" applyAlignment="1" applyProtection="1">
      <alignment/>
      <protection locked="0"/>
    </xf>
    <xf numFmtId="164" fontId="7" fillId="33" borderId="0" xfId="0" applyNumberFormat="1" applyFont="1" applyFill="1" applyAlignment="1" applyProtection="1">
      <alignment/>
      <protection locked="0"/>
    </xf>
    <xf numFmtId="0" fontId="7" fillId="33" borderId="0" xfId="0" applyNumberFormat="1" applyFont="1" applyFill="1" applyAlignment="1" applyProtection="1">
      <alignment/>
      <protection locked="0"/>
    </xf>
    <xf numFmtId="0" fontId="7" fillId="33" borderId="0" xfId="0" applyNumberFormat="1" applyFont="1" applyFill="1" applyBorder="1" applyAlignment="1">
      <alignment/>
    </xf>
    <xf numFmtId="0" fontId="7" fillId="33" borderId="0" xfId="0" applyNumberFormat="1" applyFont="1" applyFill="1" applyAlignment="1">
      <alignment horizontal="center"/>
    </xf>
    <xf numFmtId="164" fontId="7" fillId="34" borderId="0" xfId="0" applyNumberFormat="1" applyFont="1" applyFill="1" applyAlignment="1">
      <alignment horizontal="center"/>
    </xf>
    <xf numFmtId="164" fontId="7" fillId="33" borderId="0" xfId="0" applyNumberFormat="1" applyFont="1" applyFill="1" applyAlignment="1">
      <alignment horizontal="center"/>
    </xf>
    <xf numFmtId="49" fontId="11" fillId="0" borderId="18" xfId="0" applyNumberFormat="1" applyFont="1" applyBorder="1" applyAlignment="1" applyProtection="1">
      <alignment horizontal="center"/>
      <protection locked="0"/>
    </xf>
    <xf numFmtId="49" fontId="8" fillId="39" borderId="10" xfId="0" applyNumberFormat="1" applyFont="1" applyFill="1" applyBorder="1" applyAlignment="1" applyProtection="1">
      <alignment horizontal="center"/>
      <protection locked="0"/>
    </xf>
    <xf numFmtId="49" fontId="8" fillId="39" borderId="10" xfId="0" applyNumberFormat="1" applyFont="1" applyFill="1" applyBorder="1" applyAlignment="1" applyProtection="1">
      <alignment horizontal="left"/>
      <protection locked="0"/>
    </xf>
    <xf numFmtId="164" fontId="8" fillId="39" borderId="16" xfId="42" applyNumberFormat="1" applyFont="1" applyFill="1" applyBorder="1" applyAlignment="1" applyProtection="1">
      <alignment horizontal="center" wrapText="1"/>
      <protection locked="0"/>
    </xf>
    <xf numFmtId="164" fontId="11" fillId="39" borderId="18" xfId="42" applyNumberFormat="1" applyFont="1" applyFill="1" applyBorder="1" applyAlignment="1" applyProtection="1">
      <alignment horizontal="center"/>
      <protection locked="0"/>
    </xf>
    <xf numFmtId="164" fontId="11" fillId="39" borderId="16" xfId="42" applyNumberFormat="1" applyFont="1" applyFill="1" applyBorder="1" applyAlignment="1" applyProtection="1">
      <alignment horizontal="center"/>
      <protection locked="0"/>
    </xf>
    <xf numFmtId="3" fontId="0" fillId="0" borderId="0" xfId="0" applyNumberFormat="1" applyFont="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3" fontId="8" fillId="0" borderId="0" xfId="0" applyNumberFormat="1" applyFont="1" applyBorder="1" applyAlignment="1">
      <alignment vertical="justify" textRotation="90" wrapText="1"/>
    </xf>
    <xf numFmtId="3" fontId="0" fillId="0" borderId="0" xfId="0" applyNumberFormat="1" applyFont="1" applyBorder="1" applyAlignment="1">
      <alignment/>
    </xf>
    <xf numFmtId="3" fontId="8" fillId="0" borderId="0" xfId="0" applyNumberFormat="1" applyFont="1" applyBorder="1" applyAlignment="1" applyProtection="1">
      <alignment vertical="justify" textRotation="90" wrapText="1"/>
      <protection locked="0"/>
    </xf>
    <xf numFmtId="3" fontId="0" fillId="0" borderId="0" xfId="0" applyNumberFormat="1" applyFont="1" applyBorder="1" applyAlignment="1" applyProtection="1">
      <alignment/>
      <protection locked="0"/>
    </xf>
    <xf numFmtId="3" fontId="2" fillId="0" borderId="0" xfId="0" applyNumberFormat="1" applyFont="1" applyBorder="1" applyAlignment="1" applyProtection="1">
      <alignment/>
      <protection locked="0"/>
    </xf>
    <xf numFmtId="3" fontId="2" fillId="0" borderId="0" xfId="0" applyNumberFormat="1" applyFont="1" applyAlignment="1" applyProtection="1">
      <alignment/>
      <protection locked="0"/>
    </xf>
    <xf numFmtId="3" fontId="0" fillId="0" borderId="0" xfId="0" applyNumberFormat="1" applyFont="1" applyAlignment="1" applyProtection="1">
      <alignment/>
      <protection locked="0"/>
    </xf>
    <xf numFmtId="3" fontId="5" fillId="0" borderId="0" xfId="0" applyNumberFormat="1" applyFont="1" applyBorder="1" applyAlignment="1" applyProtection="1">
      <alignment vertical="justify" textRotation="90" wrapText="1"/>
      <protection locked="0"/>
    </xf>
    <xf numFmtId="49" fontId="2" fillId="4" borderId="10" xfId="0" applyNumberFormat="1" applyFont="1" applyFill="1" applyBorder="1" applyAlignment="1" applyProtection="1">
      <alignment horizontal="center"/>
      <protection locked="0"/>
    </xf>
    <xf numFmtId="49" fontId="5" fillId="4" borderId="10" xfId="0" applyNumberFormat="1" applyFont="1" applyFill="1" applyBorder="1" applyAlignment="1" applyProtection="1">
      <alignment horizontal="left"/>
      <protection locked="0"/>
    </xf>
    <xf numFmtId="49" fontId="2" fillId="4" borderId="18" xfId="0" applyNumberFormat="1" applyFont="1" applyFill="1" applyBorder="1" applyAlignment="1" applyProtection="1">
      <alignment horizontal="center"/>
      <protection locked="0"/>
    </xf>
    <xf numFmtId="49" fontId="8" fillId="4" borderId="10" xfId="0" applyNumberFormat="1" applyFont="1" applyFill="1" applyBorder="1" applyAlignment="1" applyProtection="1">
      <alignment horizontal="left"/>
      <protection locked="0"/>
    </xf>
    <xf numFmtId="164" fontId="0" fillId="34" borderId="0" xfId="42" applyNumberFormat="1" applyFont="1" applyFill="1" applyBorder="1" applyAlignment="1" applyProtection="1">
      <alignment horizontal="center"/>
      <protection locked="0"/>
    </xf>
    <xf numFmtId="164" fontId="5" fillId="33" borderId="16" xfId="42" applyNumberFormat="1" applyFont="1" applyFill="1" applyBorder="1" applyAlignment="1" applyProtection="1">
      <alignment horizontal="center" wrapText="1"/>
      <protection locked="0"/>
    </xf>
    <xf numFmtId="164" fontId="5" fillId="7" borderId="16" xfId="42" applyNumberFormat="1" applyFont="1" applyFill="1" applyBorder="1" applyAlignment="1" applyProtection="1">
      <alignment horizontal="center" wrapText="1"/>
      <protection locked="0"/>
    </xf>
    <xf numFmtId="164" fontId="5" fillId="4" borderId="16" xfId="42" applyNumberFormat="1" applyFont="1" applyFill="1" applyBorder="1" applyAlignment="1" applyProtection="1">
      <alignment horizontal="center" wrapText="1"/>
      <protection locked="0"/>
    </xf>
    <xf numFmtId="164" fontId="20" fillId="4" borderId="18" xfId="42" applyNumberFormat="1" applyFont="1" applyFill="1" applyBorder="1" applyAlignment="1" applyProtection="1">
      <alignment horizontal="center"/>
      <protection locked="0"/>
    </xf>
    <xf numFmtId="164" fontId="20" fillId="4" borderId="16" xfId="42" applyNumberFormat="1" applyFont="1" applyFill="1" applyBorder="1" applyAlignment="1" applyProtection="1">
      <alignment horizontal="center"/>
      <protection locked="0"/>
    </xf>
    <xf numFmtId="164" fontId="5" fillId="33" borderId="10" xfId="42" applyNumberFormat="1" applyFont="1" applyFill="1" applyBorder="1" applyAlignment="1" applyProtection="1">
      <alignment horizontal="center"/>
      <protection locked="0"/>
    </xf>
    <xf numFmtId="164" fontId="20" fillId="33" borderId="10" xfId="42" applyNumberFormat="1" applyFont="1" applyFill="1" applyBorder="1" applyAlignment="1" applyProtection="1">
      <alignment vertical="center"/>
      <protection locked="0"/>
    </xf>
    <xf numFmtId="164" fontId="20" fillId="33" borderId="10" xfId="42" applyNumberFormat="1" applyFont="1" applyFill="1" applyBorder="1" applyAlignment="1" applyProtection="1">
      <alignment/>
      <protection locked="0"/>
    </xf>
    <xf numFmtId="164" fontId="20" fillId="33" borderId="18" xfId="42" applyNumberFormat="1" applyFont="1" applyFill="1" applyBorder="1" applyAlignment="1" applyProtection="1">
      <alignment horizontal="center"/>
      <protection locked="0"/>
    </xf>
    <xf numFmtId="49" fontId="41" fillId="33" borderId="10" xfId="0" applyNumberFormat="1" applyFont="1" applyFill="1" applyBorder="1" applyAlignment="1" applyProtection="1">
      <alignment horizontal="center" vertical="top" wrapText="1"/>
      <protection/>
    </xf>
    <xf numFmtId="3" fontId="20" fillId="34" borderId="10" xfId="0" applyNumberFormat="1" applyFont="1" applyFill="1" applyBorder="1" applyAlignment="1">
      <alignment horizontal="center" vertical="center"/>
    </xf>
    <xf numFmtId="49" fontId="3" fillId="0" borderId="1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center" vertical="center"/>
      <protection locked="0"/>
    </xf>
    <xf numFmtId="0" fontId="11" fillId="0" borderId="10" xfId="0"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164" fontId="21" fillId="33" borderId="10" xfId="42" applyNumberFormat="1" applyFont="1" applyFill="1" applyBorder="1" applyAlignment="1" applyProtection="1">
      <alignment horizontal="center" vertical="center"/>
      <protection locked="0"/>
    </xf>
    <xf numFmtId="164" fontId="0" fillId="33" borderId="10" xfId="42" applyNumberFormat="1" applyFont="1" applyFill="1" applyBorder="1" applyAlignment="1" applyProtection="1">
      <alignment horizontal="center" vertical="center"/>
      <protection locked="0"/>
    </xf>
    <xf numFmtId="164" fontId="21" fillId="33" borderId="10" xfId="42" applyNumberFormat="1" applyFont="1" applyFill="1" applyBorder="1" applyAlignment="1" applyProtection="1">
      <alignment vertical="center"/>
      <protection locked="0"/>
    </xf>
    <xf numFmtId="0" fontId="20" fillId="0" borderId="10" xfId="0" applyFont="1" applyBorder="1" applyAlignment="1" applyProtection="1">
      <alignment horizontal="center" vertical="center"/>
      <protection locked="0"/>
    </xf>
    <xf numFmtId="0" fontId="5" fillId="33" borderId="10" xfId="0" applyFont="1" applyFill="1" applyBorder="1" applyAlignment="1" applyProtection="1">
      <alignment horizontal="left" vertical="center"/>
      <protection locked="0"/>
    </xf>
    <xf numFmtId="164" fontId="20" fillId="33" borderId="10" xfId="42" applyNumberFormat="1"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28" fillId="33" borderId="10" xfId="0" applyFont="1" applyFill="1" applyBorder="1" applyAlignment="1" applyProtection="1">
      <alignment horizontal="left" vertical="center"/>
      <protection locked="0"/>
    </xf>
    <xf numFmtId="49" fontId="30" fillId="33" borderId="10" xfId="0" applyNumberFormat="1" applyFont="1" applyFill="1" applyBorder="1" applyAlignment="1" applyProtection="1">
      <alignment horizontal="left" vertical="center"/>
      <protection locked="0"/>
    </xf>
    <xf numFmtId="49" fontId="11" fillId="0" borderId="10" xfId="0" applyNumberFormat="1"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164" fontId="31" fillId="33" borderId="10" xfId="42" applyNumberFormat="1" applyFont="1" applyFill="1" applyBorder="1" applyAlignment="1" applyProtection="1">
      <alignment horizontal="center" vertical="center"/>
      <protection locked="0"/>
    </xf>
    <xf numFmtId="164" fontId="30" fillId="33" borderId="10" xfId="42" applyNumberFormat="1" applyFont="1" applyFill="1" applyBorder="1" applyAlignment="1" applyProtection="1">
      <alignment horizontal="center" vertical="center"/>
      <protection locked="0"/>
    </xf>
    <xf numFmtId="164" fontId="32" fillId="33" borderId="10" xfId="42" applyNumberFormat="1" applyFont="1" applyFill="1" applyBorder="1" applyAlignment="1" applyProtection="1">
      <alignment horizontal="center" vertical="center"/>
      <protection locked="0"/>
    </xf>
    <xf numFmtId="164" fontId="32" fillId="33" borderId="10" xfId="42" applyNumberFormat="1" applyFont="1" applyFill="1" applyBorder="1" applyAlignment="1" applyProtection="1">
      <alignment vertical="center"/>
      <protection locked="0"/>
    </xf>
    <xf numFmtId="164" fontId="28" fillId="33" borderId="10" xfId="42" applyNumberFormat="1" applyFont="1" applyFill="1" applyBorder="1" applyAlignment="1" applyProtection="1">
      <alignment vertical="center"/>
      <protection locked="0"/>
    </xf>
    <xf numFmtId="0" fontId="28" fillId="7" borderId="18" xfId="0" applyFont="1" applyFill="1" applyBorder="1" applyAlignment="1" applyProtection="1">
      <alignment horizontal="center" vertical="center"/>
      <protection locked="0"/>
    </xf>
    <xf numFmtId="0" fontId="28" fillId="7" borderId="10" xfId="0" applyFont="1" applyFill="1" applyBorder="1" applyAlignment="1" applyProtection="1">
      <alignment horizontal="left" vertical="center"/>
      <protection locked="0"/>
    </xf>
    <xf numFmtId="164" fontId="31" fillId="7" borderId="10" xfId="42" applyNumberFormat="1"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8" fillId="7" borderId="10" xfId="0" applyFont="1" applyFill="1" applyBorder="1" applyAlignment="1" applyProtection="1">
      <alignment horizontal="left" vertical="center" wrapText="1"/>
      <protection locked="0"/>
    </xf>
    <xf numFmtId="164" fontId="20" fillId="7" borderId="10" xfId="42" applyNumberFormat="1" applyFont="1" applyFill="1" applyBorder="1" applyAlignment="1" applyProtection="1">
      <alignment horizontal="center" vertical="center"/>
      <protection locked="0"/>
    </xf>
    <xf numFmtId="0" fontId="5" fillId="7" borderId="10" xfId="0" applyFont="1" applyFill="1" applyBorder="1" applyAlignment="1" applyProtection="1">
      <alignment horizontal="center"/>
      <protection locked="0"/>
    </xf>
    <xf numFmtId="0" fontId="5" fillId="7" borderId="10" xfId="0" applyFont="1" applyFill="1" applyBorder="1" applyAlignment="1" applyProtection="1">
      <alignment horizontal="left" vertical="center"/>
      <protection locked="0"/>
    </xf>
    <xf numFmtId="164" fontId="3" fillId="7" borderId="10" xfId="42" applyNumberFormat="1" applyFont="1" applyFill="1" applyBorder="1" applyAlignment="1" applyProtection="1">
      <alignment horizontal="center" vertical="center"/>
      <protection locked="0"/>
    </xf>
    <xf numFmtId="49" fontId="6" fillId="7" borderId="18" xfId="0" applyNumberFormat="1" applyFont="1" applyFill="1" applyBorder="1" applyAlignment="1" applyProtection="1">
      <alignment horizontal="center"/>
      <protection locked="0"/>
    </xf>
    <xf numFmtId="49" fontId="6" fillId="7" borderId="10" xfId="0" applyNumberFormat="1" applyFont="1" applyFill="1" applyBorder="1" applyAlignment="1" applyProtection="1">
      <alignment horizontal="left" vertical="center"/>
      <protection locked="0"/>
    </xf>
    <xf numFmtId="164" fontId="22" fillId="7" borderId="10" xfId="42" applyNumberFormat="1" applyFont="1" applyFill="1" applyBorder="1" applyAlignment="1" applyProtection="1">
      <alignment horizontal="center" vertical="center"/>
      <protection locked="0"/>
    </xf>
    <xf numFmtId="49" fontId="5" fillId="7" borderId="10" xfId="0" applyNumberFormat="1" applyFont="1" applyFill="1" applyBorder="1" applyAlignment="1" applyProtection="1">
      <alignment horizontal="center"/>
      <protection locked="0"/>
    </xf>
    <xf numFmtId="49" fontId="5" fillId="7" borderId="10" xfId="0" applyNumberFormat="1" applyFont="1" applyFill="1" applyBorder="1" applyAlignment="1" applyProtection="1">
      <alignment horizontal="left"/>
      <protection locked="0"/>
    </xf>
    <xf numFmtId="0" fontId="0" fillId="0" borderId="0" xfId="0" applyNumberFormat="1" applyFont="1" applyAlignment="1">
      <alignment/>
    </xf>
    <xf numFmtId="0" fontId="3" fillId="0" borderId="0" xfId="0" applyNumberFormat="1" applyFont="1" applyAlignment="1">
      <alignment/>
    </xf>
    <xf numFmtId="0" fontId="3" fillId="0" borderId="0" xfId="0" applyNumberFormat="1" applyFont="1" applyFill="1" applyAlignment="1">
      <alignment/>
    </xf>
    <xf numFmtId="164" fontId="0" fillId="0" borderId="0" xfId="0" applyNumberFormat="1" applyFont="1" applyAlignment="1" applyProtection="1">
      <alignment/>
      <protection locked="0"/>
    </xf>
    <xf numFmtId="164" fontId="11" fillId="7" borderId="10" xfId="42" applyNumberFormat="1" applyFont="1" applyFill="1" applyBorder="1" applyAlignment="1" applyProtection="1">
      <alignment vertical="center" wrapText="1"/>
      <protection locked="0"/>
    </xf>
    <xf numFmtId="164" fontId="20" fillId="34" borderId="10" xfId="42" applyNumberFormat="1" applyFont="1" applyFill="1" applyBorder="1" applyAlignment="1">
      <alignment horizontal="center" vertical="center"/>
    </xf>
    <xf numFmtId="3" fontId="0" fillId="33" borderId="0" xfId="0" applyNumberFormat="1" applyFont="1" applyFill="1" applyAlignment="1" applyProtection="1">
      <alignment/>
      <protection locked="0"/>
    </xf>
    <xf numFmtId="3" fontId="0" fillId="33" borderId="0" xfId="0" applyNumberFormat="1" applyFont="1" applyFill="1" applyAlignment="1" applyProtection="1">
      <alignment horizontal="center" vertical="center"/>
      <protection locked="0"/>
    </xf>
    <xf numFmtId="3" fontId="0" fillId="33" borderId="0" xfId="0" applyNumberFormat="1" applyFont="1" applyFill="1" applyBorder="1" applyAlignment="1" applyProtection="1">
      <alignment horizontal="center" vertical="center"/>
      <protection locked="0"/>
    </xf>
    <xf numFmtId="3" fontId="0" fillId="33" borderId="0" xfId="0" applyNumberFormat="1" applyFont="1" applyFill="1" applyBorder="1" applyAlignment="1" applyProtection="1">
      <alignment/>
      <protection locked="0"/>
    </xf>
    <xf numFmtId="43" fontId="0" fillId="33" borderId="0" xfId="42" applyFont="1" applyFill="1" applyAlignment="1" applyProtection="1">
      <alignment/>
      <protection locked="0"/>
    </xf>
    <xf numFmtId="49" fontId="6" fillId="19" borderId="10" xfId="0" applyNumberFormat="1" applyFont="1" applyFill="1" applyBorder="1" applyAlignment="1">
      <alignment horizontal="center" vertical="center"/>
    </xf>
    <xf numFmtId="49" fontId="6" fillId="19" borderId="10" xfId="0" applyNumberFormat="1" applyFont="1" applyFill="1" applyBorder="1" applyAlignment="1">
      <alignment horizontal="justify" vertical="center"/>
    </xf>
    <xf numFmtId="164" fontId="6" fillId="19" borderId="10" xfId="42" applyNumberFormat="1" applyFont="1" applyFill="1" applyBorder="1" applyAlignment="1" applyProtection="1">
      <alignment horizontal="center" vertical="center"/>
      <protection locked="0"/>
    </xf>
    <xf numFmtId="164" fontId="3" fillId="19" borderId="10" xfId="42" applyNumberFormat="1" applyFont="1" applyFill="1" applyBorder="1" applyAlignment="1" applyProtection="1">
      <alignment horizontal="center" vertical="center"/>
      <protection locked="0"/>
    </xf>
    <xf numFmtId="49" fontId="6" fillId="19" borderId="10" xfId="0" applyNumberFormat="1" applyFont="1" applyFill="1" applyBorder="1" applyAlignment="1">
      <alignment horizontal="center" vertical="center"/>
    </xf>
    <xf numFmtId="49" fontId="6" fillId="19" borderId="10" xfId="0" applyNumberFormat="1" applyFont="1" applyFill="1" applyBorder="1" applyAlignment="1">
      <alignment horizontal="justify" vertical="center"/>
    </xf>
    <xf numFmtId="3" fontId="16" fillId="0" borderId="0" xfId="0" applyNumberFormat="1" applyFont="1" applyAlignment="1">
      <alignment/>
    </xf>
    <xf numFmtId="3" fontId="3" fillId="0" borderId="0" xfId="0" applyNumberFormat="1" applyFont="1" applyAlignment="1">
      <alignment/>
    </xf>
    <xf numFmtId="3" fontId="15" fillId="0" borderId="0" xfId="0" applyNumberFormat="1" applyFont="1" applyAlignment="1">
      <alignment/>
    </xf>
    <xf numFmtId="3" fontId="0" fillId="33" borderId="0" xfId="0" applyNumberFormat="1" applyFont="1" applyFill="1" applyAlignment="1">
      <alignment/>
    </xf>
    <xf numFmtId="3" fontId="0" fillId="33" borderId="0" xfId="0" applyNumberFormat="1" applyFont="1" applyFill="1" applyAlignment="1">
      <alignment horizontal="center" vertical="center"/>
    </xf>
    <xf numFmtId="3" fontId="0" fillId="33" borderId="0" xfId="0" applyNumberFormat="1" applyFont="1" applyFill="1" applyBorder="1" applyAlignment="1">
      <alignment horizontal="center" vertical="center"/>
    </xf>
    <xf numFmtId="3" fontId="0" fillId="33" borderId="0" xfId="61" applyNumberFormat="1" applyFont="1" applyFill="1" applyAlignment="1">
      <alignment horizontal="center" vertical="center"/>
    </xf>
    <xf numFmtId="3" fontId="0" fillId="33" borderId="0" xfId="0" applyNumberFormat="1" applyFont="1" applyFill="1" applyBorder="1" applyAlignment="1">
      <alignment/>
    </xf>
    <xf numFmtId="43" fontId="0" fillId="33" borderId="0" xfId="42" applyFont="1" applyFill="1" applyAlignment="1">
      <alignment/>
    </xf>
    <xf numFmtId="3" fontId="9" fillId="0" borderId="0" xfId="0" applyNumberFormat="1" applyFont="1" applyAlignment="1">
      <alignment vertical="center"/>
    </xf>
    <xf numFmtId="43" fontId="0" fillId="33" borderId="0" xfId="42" applyFont="1" applyFill="1" applyAlignment="1">
      <alignment vertical="center"/>
    </xf>
    <xf numFmtId="164" fontId="7" fillId="19" borderId="10" xfId="42" applyNumberFormat="1" applyFont="1" applyFill="1" applyBorder="1" applyAlignment="1" applyProtection="1">
      <alignment horizontal="center" vertical="center" wrapText="1"/>
      <protection/>
    </xf>
    <xf numFmtId="164" fontId="7" fillId="16" borderId="10" xfId="42" applyNumberFormat="1" applyFont="1" applyFill="1" applyBorder="1" applyAlignment="1" applyProtection="1">
      <alignment horizontal="center" vertical="center" wrapText="1"/>
      <protection/>
    </xf>
    <xf numFmtId="164" fontId="7" fillId="10" borderId="10" xfId="42" applyNumberFormat="1" applyFont="1" applyFill="1" applyBorder="1" applyAlignment="1" applyProtection="1">
      <alignment horizontal="center" vertical="center" wrapText="1"/>
      <protection/>
    </xf>
    <xf numFmtId="3" fontId="0" fillId="0" borderId="0" xfId="0" applyNumberFormat="1" applyFont="1" applyFill="1" applyBorder="1" applyAlignment="1">
      <alignment horizontal="left" vertical="top" wrapText="1"/>
    </xf>
    <xf numFmtId="164" fontId="0" fillId="0" borderId="0" xfId="0" applyNumberFormat="1" applyAlignment="1">
      <alignment/>
    </xf>
    <xf numFmtId="0" fontId="3" fillId="0" borderId="0" xfId="0" applyFont="1" applyAlignment="1">
      <alignment/>
    </xf>
    <xf numFmtId="3" fontId="0" fillId="0" borderId="0" xfId="0" applyNumberFormat="1" applyAlignment="1">
      <alignment/>
    </xf>
    <xf numFmtId="3" fontId="0" fillId="0" borderId="0" xfId="0" applyNumberFormat="1" applyAlignment="1" applyProtection="1">
      <alignment/>
      <protection locked="0"/>
    </xf>
    <xf numFmtId="3" fontId="11" fillId="33" borderId="0" xfId="42" applyNumberFormat="1" applyFont="1" applyFill="1" applyBorder="1" applyAlignment="1">
      <alignment horizontal="center"/>
    </xf>
    <xf numFmtId="3" fontId="10" fillId="0" borderId="0" xfId="0" applyNumberFormat="1" applyFont="1" applyFill="1" applyBorder="1" applyAlignment="1">
      <alignment vertical="center" wrapText="1"/>
    </xf>
    <xf numFmtId="43" fontId="0" fillId="0" borderId="0" xfId="42" applyFont="1" applyAlignment="1" applyProtection="1">
      <alignment vertical="center"/>
      <protection locked="0"/>
    </xf>
    <xf numFmtId="164" fontId="0" fillId="0" borderId="0" xfId="42" applyNumberFormat="1" applyFont="1" applyAlignment="1" applyProtection="1">
      <alignment vertical="center"/>
      <protection locked="0"/>
    </xf>
    <xf numFmtId="3" fontId="0" fillId="34" borderId="0" xfId="0" applyNumberFormat="1" applyFill="1" applyAlignment="1">
      <alignment vertical="center"/>
    </xf>
    <xf numFmtId="3" fontId="3" fillId="0" borderId="10" xfId="0" applyNumberFormat="1" applyFont="1" applyBorder="1" applyAlignment="1">
      <alignment horizontal="center"/>
    </xf>
    <xf numFmtId="3" fontId="3" fillId="0" borderId="0" xfId="42" applyNumberFormat="1" applyFont="1" applyAlignment="1">
      <alignment horizontal="center"/>
    </xf>
    <xf numFmtId="3" fontId="14" fillId="0" borderId="0" xfId="42" applyNumberFormat="1" applyFont="1" applyAlignment="1">
      <alignment horizontal="center"/>
    </xf>
    <xf numFmtId="3" fontId="14" fillId="0" borderId="0" xfId="0" applyNumberFormat="1" applyFont="1" applyAlignment="1">
      <alignment/>
    </xf>
    <xf numFmtId="3" fontId="14" fillId="34" borderId="0" xfId="42" applyNumberFormat="1" applyFont="1" applyFill="1" applyAlignment="1">
      <alignment horizontal="center"/>
    </xf>
    <xf numFmtId="3" fontId="3" fillId="0" borderId="10" xfId="0" applyNumberFormat="1" applyFont="1" applyBorder="1" applyAlignment="1">
      <alignment horizontal="center" vertical="center"/>
    </xf>
    <xf numFmtId="43" fontId="3" fillId="0" borderId="10" xfId="42" applyFont="1" applyBorder="1" applyAlignment="1">
      <alignment/>
    </xf>
    <xf numFmtId="43" fontId="3" fillId="0" borderId="0" xfId="42" applyFont="1" applyAlignment="1">
      <alignment/>
    </xf>
    <xf numFmtId="43" fontId="17" fillId="0" borderId="0" xfId="42" applyFont="1" applyAlignment="1">
      <alignment/>
    </xf>
    <xf numFmtId="43" fontId="6" fillId="0" borderId="10" xfId="42" applyFont="1" applyBorder="1" applyAlignment="1">
      <alignment/>
    </xf>
    <xf numFmtId="43" fontId="3" fillId="0" borderId="10" xfId="42" applyFont="1" applyBorder="1" applyAlignment="1">
      <alignment vertical="center"/>
    </xf>
    <xf numFmtId="43" fontId="3" fillId="0" borderId="0" xfId="42" applyFont="1" applyAlignment="1">
      <alignment vertical="center"/>
    </xf>
    <xf numFmtId="43" fontId="17" fillId="0" borderId="0" xfId="42" applyFont="1" applyAlignment="1">
      <alignment vertical="center"/>
    </xf>
    <xf numFmtId="43" fontId="6" fillId="0" borderId="10" xfId="42" applyFont="1" applyBorder="1" applyAlignment="1">
      <alignment vertical="center"/>
    </xf>
    <xf numFmtId="164" fontId="92" fillId="19" borderId="10" xfId="42" applyNumberFormat="1" applyFont="1" applyFill="1" applyBorder="1" applyAlignment="1" applyProtection="1">
      <alignment horizontal="center" vertical="center"/>
      <protection locked="0"/>
    </xf>
    <xf numFmtId="3" fontId="2" fillId="0" borderId="0" xfId="0" applyNumberFormat="1" applyFont="1" applyAlignment="1">
      <alignment vertical="center"/>
    </xf>
    <xf numFmtId="164" fontId="20" fillId="7" borderId="10" xfId="42" applyNumberFormat="1" applyFont="1" applyFill="1" applyBorder="1" applyAlignment="1" applyProtection="1">
      <alignment vertical="center"/>
      <protection locked="0"/>
    </xf>
    <xf numFmtId="164" fontId="20" fillId="0" borderId="10" xfId="42" applyNumberFormat="1" applyFont="1" applyBorder="1" applyAlignment="1" applyProtection="1">
      <alignment vertical="center"/>
      <protection locked="0"/>
    </xf>
    <xf numFmtId="49" fontId="2" fillId="4" borderId="10" xfId="0" applyNumberFormat="1" applyFont="1" applyFill="1" applyBorder="1" applyAlignment="1" applyProtection="1">
      <alignment horizontal="center" wrapText="1"/>
      <protection locked="0"/>
    </xf>
    <xf numFmtId="49" fontId="5" fillId="4" borderId="10" xfId="0" applyNumberFormat="1" applyFont="1" applyFill="1" applyBorder="1" applyAlignment="1" applyProtection="1">
      <alignment horizontal="left" wrapText="1"/>
      <protection locked="0"/>
    </xf>
    <xf numFmtId="43" fontId="0" fillId="34" borderId="0" xfId="42" applyFont="1" applyFill="1" applyAlignment="1" applyProtection="1">
      <alignment/>
      <protection locked="0"/>
    </xf>
    <xf numFmtId="0" fontId="7" fillId="33" borderId="10" xfId="0" applyNumberFormat="1" applyFont="1" applyFill="1" applyBorder="1" applyAlignment="1">
      <alignment/>
    </xf>
    <xf numFmtId="0" fontId="0" fillId="0" borderId="10" xfId="0" applyBorder="1" applyAlignment="1">
      <alignment horizontal="center" vertical="center"/>
    </xf>
    <xf numFmtId="3" fontId="0" fillId="0" borderId="10" xfId="0" applyNumberFormat="1" applyBorder="1" applyAlignment="1">
      <alignment horizontal="center" vertical="center"/>
    </xf>
    <xf numFmtId="3" fontId="0" fillId="0" borderId="10" xfId="0" applyNumberFormat="1" applyBorder="1" applyAlignment="1">
      <alignment/>
    </xf>
    <xf numFmtId="0" fontId="0" fillId="34" borderId="0" xfId="0" applyFill="1" applyAlignment="1">
      <alignment vertical="center"/>
    </xf>
    <xf numFmtId="164" fontId="7" fillId="35" borderId="10" xfId="42" applyNumberFormat="1" applyFont="1" applyFill="1" applyBorder="1" applyAlignment="1" applyProtection="1">
      <alignment horizontal="right" vertical="center"/>
      <protection locked="0"/>
    </xf>
    <xf numFmtId="49" fontId="20" fillId="33" borderId="10" xfId="0" applyNumberFormat="1" applyFont="1" applyFill="1" applyBorder="1" applyAlignment="1" applyProtection="1">
      <alignment horizontal="center" vertical="center" wrapText="1"/>
      <protection/>
    </xf>
    <xf numFmtId="10" fontId="20" fillId="19" borderId="10" xfId="61" applyNumberFormat="1" applyFont="1" applyFill="1" applyBorder="1" applyAlignment="1" applyProtection="1">
      <alignment horizontal="center" vertical="center" wrapText="1"/>
      <protection locked="0"/>
    </xf>
    <xf numFmtId="10" fontId="20" fillId="16" borderId="10" xfId="61" applyNumberFormat="1" applyFont="1" applyFill="1" applyBorder="1" applyAlignment="1" applyProtection="1">
      <alignment horizontal="center" vertical="center" wrapText="1"/>
      <protection locked="0"/>
    </xf>
    <xf numFmtId="10" fontId="20" fillId="36" borderId="10" xfId="61" applyNumberFormat="1" applyFont="1" applyFill="1" applyBorder="1" applyAlignment="1" applyProtection="1">
      <alignment horizontal="center" vertical="center" wrapText="1"/>
      <protection locked="0"/>
    </xf>
    <xf numFmtId="10" fontId="20" fillId="10" borderId="10" xfId="61" applyNumberFormat="1" applyFont="1" applyFill="1" applyBorder="1" applyAlignment="1" applyProtection="1">
      <alignment horizontal="center" vertical="center" wrapText="1"/>
      <protection locked="0"/>
    </xf>
    <xf numFmtId="49" fontId="20" fillId="0" borderId="0" xfId="0" applyNumberFormat="1" applyFont="1" applyFill="1" applyAlignment="1" applyProtection="1">
      <alignment/>
      <protection/>
    </xf>
    <xf numFmtId="49" fontId="20" fillId="33" borderId="0" xfId="0" applyNumberFormat="1" applyFont="1" applyFill="1" applyAlignment="1">
      <alignment horizontal="center"/>
    </xf>
    <xf numFmtId="0" fontId="20" fillId="33" borderId="0" xfId="0" applyNumberFormat="1" applyFont="1" applyFill="1" applyAlignment="1">
      <alignment horizontal="center"/>
    </xf>
    <xf numFmtId="3" fontId="23" fillId="0" borderId="0" xfId="0" applyNumberFormat="1" applyFont="1" applyAlignment="1">
      <alignment/>
    </xf>
    <xf numFmtId="3" fontId="0" fillId="0" borderId="0" xfId="0" applyNumberFormat="1" applyFont="1" applyAlignment="1">
      <alignment horizontal="center"/>
    </xf>
    <xf numFmtId="164" fontId="3" fillId="0" borderId="10" xfId="42" applyNumberFormat="1" applyFont="1" applyBorder="1" applyAlignment="1">
      <alignment vertical="center"/>
    </xf>
    <xf numFmtId="164" fontId="0" fillId="34" borderId="0" xfId="42" applyNumberFormat="1" applyFont="1" applyFill="1" applyAlignment="1" applyProtection="1">
      <alignment/>
      <protection locked="0"/>
    </xf>
    <xf numFmtId="164" fontId="20" fillId="12" borderId="10" xfId="42" applyNumberFormat="1" applyFont="1" applyFill="1" applyBorder="1" applyAlignment="1" applyProtection="1">
      <alignment/>
      <protection locked="0"/>
    </xf>
    <xf numFmtId="164" fontId="5" fillId="12" borderId="16" xfId="42" applyNumberFormat="1" applyFont="1" applyFill="1" applyBorder="1" applyAlignment="1" applyProtection="1">
      <alignment horizontal="center" wrapText="1"/>
      <protection locked="0"/>
    </xf>
    <xf numFmtId="164" fontId="20" fillId="12" borderId="16" xfId="42" applyNumberFormat="1" applyFont="1" applyFill="1" applyBorder="1" applyAlignment="1" applyProtection="1">
      <alignment horizontal="center"/>
      <protection locked="0"/>
    </xf>
    <xf numFmtId="3" fontId="20" fillId="0" borderId="0" xfId="0" applyNumberFormat="1" applyFont="1" applyAlignment="1">
      <alignment/>
    </xf>
    <xf numFmtId="49" fontId="20" fillId="0" borderId="0" xfId="0" applyNumberFormat="1" applyFont="1" applyAlignment="1">
      <alignment/>
    </xf>
    <xf numFmtId="3" fontId="0" fillId="0" borderId="0" xfId="0" applyNumberFormat="1" applyAlignment="1">
      <alignment horizontal="center" vertical="center"/>
    </xf>
    <xf numFmtId="164" fontId="20" fillId="35" borderId="10" xfId="42" applyNumberFormat="1" applyFont="1" applyFill="1" applyBorder="1" applyAlignment="1" applyProtection="1">
      <alignment vertical="center"/>
      <protection locked="0"/>
    </xf>
    <xf numFmtId="49" fontId="20" fillId="35" borderId="10" xfId="0" applyNumberFormat="1" applyFont="1" applyFill="1" applyBorder="1" applyAlignment="1" applyProtection="1">
      <alignment horizontal="left" vertical="center"/>
      <protection locked="0"/>
    </xf>
    <xf numFmtId="49" fontId="6" fillId="33" borderId="10" xfId="0" applyNumberFormat="1" applyFont="1" applyFill="1" applyBorder="1" applyAlignment="1" applyProtection="1">
      <alignment horizontal="left" vertical="center"/>
      <protection locked="0"/>
    </xf>
    <xf numFmtId="3" fontId="0" fillId="33" borderId="1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13" borderId="18" xfId="0" applyNumberFormat="1" applyFont="1" applyFill="1" applyBorder="1" applyAlignment="1" applyProtection="1">
      <alignment/>
      <protection locked="0"/>
    </xf>
    <xf numFmtId="3" fontId="0" fillId="10" borderId="10" xfId="0" applyNumberFormat="1" applyFont="1" applyFill="1" applyBorder="1" applyAlignment="1" applyProtection="1">
      <alignment/>
      <protection locked="0"/>
    </xf>
    <xf numFmtId="164" fontId="93" fillId="6" borderId="10" xfId="42" applyNumberFormat="1" applyFont="1" applyFill="1" applyBorder="1" applyAlignment="1" applyProtection="1">
      <alignment horizontal="center" vertical="center"/>
      <protection locked="0"/>
    </xf>
    <xf numFmtId="164" fontId="93" fillId="6" borderId="10" xfId="42" applyNumberFormat="1" applyFont="1" applyFill="1" applyBorder="1" applyAlignment="1" applyProtection="1">
      <alignment vertical="center"/>
      <protection locked="0"/>
    </xf>
    <xf numFmtId="164" fontId="20" fillId="6" borderId="10" xfId="42" applyNumberFormat="1" applyFont="1" applyFill="1" applyBorder="1" applyAlignment="1" applyProtection="1">
      <alignment horizontal="center" vertical="center"/>
      <protection locked="0"/>
    </xf>
    <xf numFmtId="49" fontId="7" fillId="0" borderId="12" xfId="0" applyNumberFormat="1" applyFont="1" applyFill="1" applyBorder="1" applyAlignment="1">
      <alignment horizontal="center" vertical="center" wrapText="1" readingOrder="1"/>
    </xf>
    <xf numFmtId="164" fontId="6" fillId="7" borderId="10" xfId="42" applyNumberFormat="1" applyFont="1" applyFill="1" applyBorder="1" applyAlignment="1" applyProtection="1">
      <alignment horizontal="right" vertical="center" wrapText="1"/>
      <protection locked="0"/>
    </xf>
    <xf numFmtId="164" fontId="3" fillId="7" borderId="10" xfId="42" applyNumberFormat="1" applyFont="1" applyFill="1" applyBorder="1" applyAlignment="1" applyProtection="1">
      <alignment horizontal="right" vertical="center" wrapText="1"/>
      <protection locked="0"/>
    </xf>
    <xf numFmtId="164" fontId="3" fillId="33" borderId="10" xfId="42" applyNumberFormat="1" applyFont="1" applyFill="1" applyBorder="1" applyAlignment="1" applyProtection="1">
      <alignment horizontal="right" vertical="center" wrapText="1"/>
      <protection locked="0"/>
    </xf>
    <xf numFmtId="164" fontId="94" fillId="33" borderId="10" xfId="42" applyNumberFormat="1" applyFont="1" applyFill="1" applyBorder="1" applyAlignment="1" applyProtection="1">
      <alignment horizontal="right" vertical="center" wrapText="1"/>
      <protection locked="0"/>
    </xf>
    <xf numFmtId="164" fontId="3" fillId="33" borderId="10" xfId="0" applyNumberFormat="1" applyFont="1" applyFill="1" applyBorder="1" applyAlignment="1" applyProtection="1">
      <alignment horizontal="right" vertical="center" wrapText="1"/>
      <protection locked="0"/>
    </xf>
    <xf numFmtId="164" fontId="90" fillId="33" borderId="10" xfId="0" applyNumberFormat="1" applyFont="1" applyFill="1" applyBorder="1" applyAlignment="1" applyProtection="1">
      <alignment horizontal="right" vertical="center" wrapText="1"/>
      <protection locked="0"/>
    </xf>
    <xf numFmtId="164" fontId="11" fillId="0" borderId="10" xfId="42" applyNumberFormat="1" applyFont="1" applyBorder="1" applyAlignment="1" applyProtection="1">
      <alignment vertical="center" wrapText="1"/>
      <protection locked="0"/>
    </xf>
    <xf numFmtId="164" fontId="11" fillId="7" borderId="10" xfId="42" applyNumberFormat="1" applyFont="1" applyFill="1" applyBorder="1" applyAlignment="1" applyProtection="1">
      <alignment horizontal="center" vertical="center" wrapText="1"/>
      <protection locked="0"/>
    </xf>
    <xf numFmtId="0" fontId="3" fillId="0" borderId="10" xfId="0" applyFont="1" applyFill="1" applyBorder="1" applyAlignment="1">
      <alignment vertical="top" wrapText="1"/>
    </xf>
    <xf numFmtId="164" fontId="11" fillId="16" borderId="10" xfId="42" applyNumberFormat="1" applyFont="1" applyFill="1" applyBorder="1" applyAlignment="1" applyProtection="1">
      <alignment horizontal="center" vertical="center" wrapText="1"/>
      <protection/>
    </xf>
    <xf numFmtId="0" fontId="0" fillId="0" borderId="10" xfId="0" applyBorder="1" applyAlignment="1">
      <alignment horizontal="right" vertical="center"/>
    </xf>
    <xf numFmtId="0" fontId="0" fillId="0" borderId="0" xfId="0" applyAlignment="1">
      <alignment vertical="center"/>
    </xf>
    <xf numFmtId="3" fontId="3" fillId="0" borderId="0" xfId="0" applyNumberFormat="1" applyFont="1" applyFill="1" applyAlignment="1">
      <alignment/>
    </xf>
    <xf numFmtId="49" fontId="0" fillId="0" borderId="0" xfId="0" applyNumberFormat="1" applyFont="1" applyAlignment="1" applyProtection="1">
      <alignment vertical="center"/>
      <protection locked="0"/>
    </xf>
    <xf numFmtId="3" fontId="0" fillId="0" borderId="0" xfId="0" applyNumberFormat="1" applyFont="1" applyAlignment="1" applyProtection="1">
      <alignment vertical="center"/>
      <protection locked="0"/>
    </xf>
    <xf numFmtId="49" fontId="0" fillId="0" borderId="0" xfId="0" applyNumberFormat="1" applyFont="1" applyAlignment="1" applyProtection="1" quotePrefix="1">
      <alignment vertical="center"/>
      <protection locked="0"/>
    </xf>
    <xf numFmtId="164" fontId="94" fillId="33" borderId="10" xfId="0" applyNumberFormat="1" applyFont="1" applyFill="1" applyBorder="1" applyAlignment="1" applyProtection="1">
      <alignment horizontal="right" vertical="center" wrapText="1"/>
      <protection locked="0"/>
    </xf>
    <xf numFmtId="3" fontId="20" fillId="0" borderId="0" xfId="0" applyNumberFormat="1" applyFont="1" applyFill="1" applyAlignment="1" applyProtection="1">
      <alignment horizontal="center" wrapText="1"/>
      <protection/>
    </xf>
    <xf numFmtId="10" fontId="6" fillId="0" borderId="0" xfId="61" applyNumberFormat="1" applyFont="1" applyFill="1" applyAlignment="1" applyProtection="1">
      <alignment horizontal="center" wrapText="1"/>
      <protection/>
    </xf>
    <xf numFmtId="3" fontId="0" fillId="0" borderId="0" xfId="0" applyNumberFormat="1" applyAlignment="1">
      <alignment vertical="center"/>
    </xf>
    <xf numFmtId="165" fontId="0" fillId="0" borderId="0" xfId="0" applyNumberFormat="1" applyAlignment="1">
      <alignment vertical="center"/>
    </xf>
    <xf numFmtId="164" fontId="0" fillId="0" borderId="12" xfId="0" applyNumberFormat="1" applyBorder="1" applyAlignment="1">
      <alignment/>
    </xf>
    <xf numFmtId="3" fontId="0" fillId="0" borderId="12" xfId="0" applyNumberFormat="1" applyBorder="1" applyAlignment="1">
      <alignment/>
    </xf>
    <xf numFmtId="0" fontId="0" fillId="0" borderId="10" xfId="0" applyBorder="1" applyAlignment="1">
      <alignment horizontal="right" wrapText="1"/>
    </xf>
    <xf numFmtId="164" fontId="30" fillId="0" borderId="0" xfId="0" applyNumberFormat="1" applyFont="1" applyAlignment="1" applyProtection="1">
      <alignment/>
      <protection locked="0"/>
    </xf>
    <xf numFmtId="164" fontId="7" fillId="35" borderId="10" xfId="42" applyNumberFormat="1" applyFont="1" applyFill="1" applyBorder="1" applyAlignment="1" applyProtection="1">
      <alignment horizontal="center" vertical="center"/>
      <protection locked="0"/>
    </xf>
    <xf numFmtId="0" fontId="0" fillId="0" borderId="13"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vertical="center"/>
    </xf>
    <xf numFmtId="49" fontId="15" fillId="0" borderId="14" xfId="0" applyNumberFormat="1" applyFont="1" applyFill="1" applyBorder="1" applyAlignment="1" applyProtection="1">
      <alignment horizontal="right"/>
      <protection locked="0"/>
    </xf>
    <xf numFmtId="49" fontId="8" fillId="33" borderId="1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top"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pplyProtection="1">
      <alignment horizontal="center" vertical="center" wrapText="1"/>
      <protection locked="0"/>
    </xf>
    <xf numFmtId="1" fontId="8" fillId="33" borderId="20" xfId="0" applyNumberFormat="1" applyFont="1" applyFill="1" applyBorder="1" applyAlignment="1" applyProtection="1">
      <alignment horizontal="center" vertical="center" wrapText="1"/>
      <protection locked="0"/>
    </xf>
    <xf numFmtId="1" fontId="8" fillId="33" borderId="21" xfId="0" applyNumberFormat="1" applyFont="1" applyFill="1" applyBorder="1" applyAlignment="1" applyProtection="1">
      <alignment horizontal="center" vertical="center" wrapText="1"/>
      <protection locked="0"/>
    </xf>
    <xf numFmtId="1" fontId="8" fillId="33" borderId="16"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9" xfId="0" applyNumberFormat="1" applyFont="1" applyFill="1" applyBorder="1" applyAlignment="1" applyProtection="1">
      <alignment horizontal="center" vertical="center" wrapText="1"/>
      <protection locked="0"/>
    </xf>
    <xf numFmtId="0" fontId="8" fillId="33" borderId="18" xfId="0" applyNumberFormat="1" applyFont="1" applyFill="1" applyBorder="1" applyAlignment="1" applyProtection="1">
      <alignment horizontal="center" vertical="center" wrapText="1"/>
      <protection locked="0"/>
    </xf>
    <xf numFmtId="43" fontId="0" fillId="0" borderId="0" xfId="42" applyFont="1" applyFill="1" applyBorder="1" applyAlignment="1" applyProtection="1">
      <alignment horizontal="left" vertical="top" wrapText="1"/>
      <protection locked="0"/>
    </xf>
    <xf numFmtId="49" fontId="8" fillId="33" borderId="18" xfId="0" applyNumberFormat="1" applyFont="1" applyFill="1" applyBorder="1" applyAlignment="1" applyProtection="1">
      <alignment horizontal="center" vertic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22"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43" fontId="9" fillId="0" borderId="0" xfId="42" applyFont="1" applyFill="1" applyAlignment="1" applyProtection="1">
      <alignment horizontal="center" wrapText="1"/>
      <protection locked="0"/>
    </xf>
    <xf numFmtId="164"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46" fillId="0" borderId="13" xfId="42" applyNumberFormat="1" applyFont="1" applyFill="1" applyBorder="1" applyAlignment="1" applyProtection="1">
      <alignment horizontal="center" vertical="center" wrapText="1"/>
      <protection locked="0"/>
    </xf>
    <xf numFmtId="43" fontId="46" fillId="0" borderId="13" xfId="42"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14" fontId="10" fillId="0" borderId="13" xfId="42" applyNumberFormat="1" applyFont="1" applyFill="1" applyBorder="1" applyAlignment="1" applyProtection="1">
      <alignment horizontal="center" wrapText="1"/>
      <protection locked="0"/>
    </xf>
    <xf numFmtId="43" fontId="10" fillId="0" borderId="13" xfId="42" applyFont="1" applyFill="1" applyBorder="1" applyAlignment="1" applyProtection="1">
      <alignment horizontal="center" wrapText="1"/>
      <protection locked="0"/>
    </xf>
    <xf numFmtId="49" fontId="12" fillId="0" borderId="14" xfId="0" applyNumberFormat="1"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3" fillId="0" borderId="13" xfId="0" applyNumberFormat="1" applyFont="1" applyBorder="1" applyAlignment="1" applyProtection="1">
      <alignment horizontal="justify" vertical="center" wrapText="1"/>
      <protection/>
    </xf>
    <xf numFmtId="49" fontId="91" fillId="0" borderId="0" xfId="0" applyNumberFormat="1" applyFont="1" applyAlignment="1" applyProtection="1">
      <alignment horizontal="left"/>
      <protection/>
    </xf>
    <xf numFmtId="14" fontId="10" fillId="0" borderId="13" xfId="42" applyNumberFormat="1" applyFont="1" applyFill="1" applyBorder="1" applyAlignment="1" applyProtection="1">
      <alignment horizontal="center" wrapText="1"/>
      <protection/>
    </xf>
    <xf numFmtId="43" fontId="10" fillId="0" borderId="13" xfId="42" applyFont="1" applyFill="1" applyBorder="1" applyAlignment="1" applyProtection="1">
      <alignment horizontal="center" wrapText="1"/>
      <protection/>
    </xf>
    <xf numFmtId="14" fontId="46" fillId="0" borderId="13" xfId="42" applyNumberFormat="1" applyFont="1" applyFill="1" applyBorder="1" applyAlignment="1" applyProtection="1">
      <alignment horizontal="center" vertical="center" wrapText="1"/>
      <protection/>
    </xf>
    <xf numFmtId="43" fontId="46" fillId="0" borderId="13"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164"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1" fontId="8" fillId="33" borderId="12" xfId="0" applyNumberFormat="1" applyFont="1" applyFill="1" applyBorder="1" applyAlignment="1" applyProtection="1">
      <alignment horizontal="center" vertical="center" wrapText="1"/>
      <protection/>
    </xf>
    <xf numFmtId="1" fontId="8" fillId="33" borderId="19" xfId="0" applyNumberFormat="1" applyFont="1" applyFill="1" applyBorder="1" applyAlignment="1" applyProtection="1">
      <alignment horizontal="center" vertical="center" wrapText="1"/>
      <protection/>
    </xf>
    <xf numFmtId="1" fontId="8" fillId="33" borderId="18"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9"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2"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4" xfId="0" applyNumberFormat="1" applyFont="1" applyFill="1" applyBorder="1" applyAlignment="1">
      <alignment horizontal="right"/>
    </xf>
    <xf numFmtId="0" fontId="8" fillId="33" borderId="12" xfId="0" applyNumberFormat="1" applyFont="1" applyFill="1" applyBorder="1" applyAlignment="1" applyProtection="1">
      <alignment horizontal="center" vertical="center" wrapText="1"/>
      <protection/>
    </xf>
    <xf numFmtId="0" fontId="8" fillId="33" borderId="19" xfId="0" applyNumberFormat="1" applyFont="1" applyFill="1" applyBorder="1" applyAlignment="1" applyProtection="1">
      <alignment horizontal="center" vertical="center" wrapText="1"/>
      <protection/>
    </xf>
    <xf numFmtId="0" fontId="8" fillId="33" borderId="18"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7"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9" fillId="0" borderId="0" xfId="0" applyNumberFormat="1" applyFont="1" applyFill="1" applyBorder="1" applyAlignment="1">
      <alignment horizontal="center" vertical="top" wrapText="1"/>
    </xf>
    <xf numFmtId="49" fontId="11" fillId="35" borderId="10"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11" fillId="33" borderId="11"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0" fontId="11" fillId="33" borderId="2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14" xfId="0" applyNumberFormat="1" applyFont="1" applyFill="1" applyBorder="1" applyAlignment="1">
      <alignment horizontal="right"/>
    </xf>
    <xf numFmtId="49" fontId="11" fillId="0" borderId="12"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11" fillId="33" borderId="18" xfId="0" applyNumberFormat="1" applyFont="1" applyFill="1" applyBorder="1" applyAlignment="1" applyProtection="1">
      <alignment horizontal="center" vertical="center" wrapText="1"/>
      <protection/>
    </xf>
    <xf numFmtId="1" fontId="11" fillId="33" borderId="11" xfId="0" applyNumberFormat="1" applyFont="1" applyFill="1" applyBorder="1" applyAlignment="1">
      <alignment horizontal="center" vertical="center"/>
    </xf>
    <xf numFmtId="1" fontId="11" fillId="33" borderId="22" xfId="0" applyNumberFormat="1" applyFont="1" applyFill="1" applyBorder="1" applyAlignment="1">
      <alignment horizontal="center" vertical="center"/>
    </xf>
    <xf numFmtId="1" fontId="11" fillId="33" borderId="17" xfId="0" applyNumberFormat="1" applyFont="1" applyFill="1" applyBorder="1" applyAlignment="1">
      <alignment horizontal="center" vertical="center"/>
    </xf>
    <xf numFmtId="1" fontId="11" fillId="33" borderId="12" xfId="0" applyNumberFormat="1" applyFont="1" applyFill="1" applyBorder="1" applyAlignment="1">
      <alignment horizontal="center" vertical="center" wrapText="1"/>
    </xf>
    <xf numFmtId="1" fontId="11" fillId="33" borderId="19" xfId="0" applyNumberFormat="1" applyFont="1" applyFill="1" applyBorder="1" applyAlignment="1">
      <alignment horizontal="center" vertical="center" wrapText="1"/>
    </xf>
    <xf numFmtId="1" fontId="11" fillId="33" borderId="18" xfId="0" applyNumberFormat="1" applyFont="1" applyFill="1" applyBorder="1" applyAlignment="1">
      <alignment horizontal="center" vertical="center" wrapText="1"/>
    </xf>
    <xf numFmtId="49" fontId="10" fillId="0" borderId="13"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49" fontId="91" fillId="0" borderId="0" xfId="0" applyNumberFormat="1" applyFont="1" applyAlignment="1">
      <alignment horizontal="left"/>
    </xf>
    <xf numFmtId="49" fontId="0" fillId="0" borderId="0" xfId="0" applyNumberFormat="1" applyFill="1" applyAlignment="1" applyProtection="1">
      <alignment horizontal="left" vertical="top" wrapText="1"/>
      <protection/>
    </xf>
    <xf numFmtId="43" fontId="0" fillId="0" borderId="0" xfId="42" applyFont="1" applyFill="1" applyBorder="1" applyAlignment="1" applyProtection="1">
      <alignment horizontal="left" vertical="top" wrapText="1"/>
      <protection/>
    </xf>
    <xf numFmtId="49" fontId="15" fillId="0" borderId="14" xfId="0" applyNumberFormat="1" applyFont="1" applyFill="1" applyBorder="1" applyAlignment="1" applyProtection="1">
      <alignment horizontal="right"/>
      <protection/>
    </xf>
    <xf numFmtId="49" fontId="8" fillId="33" borderId="17" xfId="0" applyNumberFormat="1" applyFont="1" applyFill="1" applyBorder="1" applyAlignment="1" applyProtection="1">
      <alignment horizontal="center" vertical="center" wrapText="1"/>
      <protection/>
    </xf>
    <xf numFmtId="14" fontId="10" fillId="0" borderId="13" xfId="42" applyNumberFormat="1" applyFont="1" applyFill="1" applyBorder="1" applyAlignment="1" applyProtection="1">
      <alignment horizontal="center" vertical="center" wrapText="1"/>
      <protection/>
    </xf>
    <xf numFmtId="43" fontId="10" fillId="0" borderId="13" xfId="42"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center" vertical="center" wrapText="1"/>
      <protection/>
    </xf>
    <xf numFmtId="49" fontId="8" fillId="35"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2"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9" fontId="11" fillId="33" borderId="23"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0" fontId="8" fillId="33"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1" fontId="8" fillId="33" borderId="12" xfId="0" applyNumberFormat="1" applyFont="1" applyFill="1" applyBorder="1" applyAlignment="1">
      <alignment horizontal="center" vertical="center" wrapText="1"/>
    </xf>
    <xf numFmtId="1" fontId="8" fillId="33" borderId="19" xfId="0" applyNumberFormat="1" applyFont="1" applyFill="1" applyBorder="1" applyAlignment="1">
      <alignment horizontal="center" vertical="center" wrapText="1"/>
    </xf>
    <xf numFmtId="1" fontId="8" fillId="33" borderId="18"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11" fillId="34" borderId="12"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0" fontId="11" fillId="34" borderId="18"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11" xfId="0" applyNumberFormat="1" applyFont="1" applyFill="1" applyBorder="1" applyAlignment="1" applyProtection="1">
      <alignment horizontal="center" vertical="center" wrapText="1"/>
      <protection/>
    </xf>
    <xf numFmtId="49" fontId="11" fillId="34" borderId="22"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49" fontId="10" fillId="34" borderId="13" xfId="0" applyNumberFormat="1" applyFont="1" applyFill="1" applyBorder="1" applyAlignment="1">
      <alignment horizontal="center" wrapText="1"/>
    </xf>
    <xf numFmtId="49" fontId="8" fillId="34" borderId="10" xfId="0" applyNumberFormat="1" applyFont="1" applyFill="1" applyBorder="1" applyAlignment="1" applyProtection="1">
      <alignment horizontal="center" vertical="center" wrapText="1"/>
      <protection/>
    </xf>
    <xf numFmtId="49" fontId="10" fillId="34" borderId="13"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1" fontId="11" fillId="34"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49" fontId="11" fillId="34" borderId="23"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1" fontId="11" fillId="34" borderId="11"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49" fontId="0" fillId="34" borderId="0" xfId="0" applyNumberFormat="1" applyFill="1" applyAlignment="1">
      <alignment horizontal="left" vertical="top" wrapText="1"/>
    </xf>
    <xf numFmtId="49" fontId="0" fillId="34" borderId="0" xfId="0" applyNumberFormat="1" applyFill="1" applyBorder="1" applyAlignment="1">
      <alignment horizontal="left" vertical="top" wrapText="1"/>
    </xf>
    <xf numFmtId="49" fontId="0" fillId="34" borderId="14"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center" wrapText="1"/>
    </xf>
    <xf numFmtId="0" fontId="8" fillId="33" borderId="17" xfId="0" applyNumberFormat="1" applyFont="1" applyFill="1" applyBorder="1" applyAlignment="1">
      <alignment horizontal="center" vertical="center" wrapText="1"/>
    </xf>
    <xf numFmtId="0" fontId="7" fillId="33" borderId="0" xfId="0" applyNumberFormat="1" applyFont="1" applyFill="1" applyAlignment="1">
      <alignment horizontal="center" vertical="center"/>
    </xf>
    <xf numFmtId="0" fontId="7" fillId="33" borderId="24" xfId="0" applyNumberFormat="1" applyFont="1" applyFill="1" applyBorder="1" applyAlignment="1">
      <alignment horizontal="center" vertical="center"/>
    </xf>
    <xf numFmtId="3" fontId="6" fillId="0" borderId="0" xfId="42" applyNumberFormat="1" applyFont="1" applyFill="1" applyAlignment="1" applyProtection="1">
      <alignment horizontal="right" wrapText="1"/>
      <protection/>
    </xf>
    <xf numFmtId="3" fontId="13" fillId="0" borderId="0" xfId="0" applyNumberFormat="1" applyFont="1" applyFill="1" applyAlignment="1" applyProtection="1">
      <alignment horizontal="right" vertical="center" wrapText="1"/>
      <protection/>
    </xf>
    <xf numFmtId="49" fontId="0" fillId="34" borderId="14" xfId="0" applyNumberFormat="1" applyFont="1" applyFill="1" applyBorder="1" applyAlignment="1">
      <alignment horizontal="right"/>
    </xf>
    <xf numFmtId="49" fontId="8" fillId="34" borderId="10" xfId="0" applyNumberFormat="1" applyFont="1" applyFill="1" applyBorder="1" applyAlignment="1" applyProtection="1">
      <alignment horizontal="center" vertical="center" wrapText="1"/>
      <protection/>
    </xf>
    <xf numFmtId="1" fontId="11" fillId="34" borderId="10" xfId="0" applyNumberFormat="1" applyFont="1" applyFill="1" applyBorder="1" applyAlignment="1">
      <alignment horizontal="center" vertical="center"/>
    </xf>
    <xf numFmtId="1" fontId="11" fillId="34" borderId="12" xfId="0" applyNumberFormat="1" applyFont="1" applyFill="1" applyBorder="1" applyAlignment="1">
      <alignment horizontal="center" vertical="center" wrapText="1"/>
    </xf>
    <xf numFmtId="1" fontId="11" fillId="34" borderId="19" xfId="0" applyNumberFormat="1" applyFont="1" applyFill="1" applyBorder="1" applyAlignment="1">
      <alignment horizontal="center" vertical="center" wrapText="1"/>
    </xf>
    <xf numFmtId="1" fontId="11" fillId="34" borderId="18" xfId="0" applyNumberFormat="1" applyFont="1" applyFill="1" applyBorder="1" applyAlignment="1">
      <alignment horizontal="center" vertical="center" wrapText="1"/>
    </xf>
    <xf numFmtId="49" fontId="15" fillId="0" borderId="14"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9" fontId="2" fillId="7" borderId="10" xfId="0" applyNumberFormat="1" applyFont="1" applyFill="1" applyBorder="1" applyAlignment="1" applyProtection="1">
      <alignment horizontal="center" vertical="center"/>
      <protection locked="0"/>
    </xf>
    <xf numFmtId="164" fontId="10" fillId="0" borderId="13" xfId="42" applyNumberFormat="1" applyFont="1" applyFill="1" applyBorder="1" applyAlignment="1">
      <alignment horizontal="center" wrapText="1"/>
    </xf>
    <xf numFmtId="164" fontId="9" fillId="0" borderId="0" xfId="42" applyNumberFormat="1" applyFont="1" applyFill="1" applyAlignment="1">
      <alignment horizontal="center"/>
    </xf>
    <xf numFmtId="164" fontId="9" fillId="0" borderId="0" xfId="42" applyNumberFormat="1" applyFont="1" applyAlignment="1">
      <alignment horizontal="center"/>
    </xf>
    <xf numFmtId="49" fontId="15" fillId="0" borderId="14" xfId="0" applyNumberFormat="1" applyFont="1" applyBorder="1" applyAlignment="1">
      <alignment horizontal="right"/>
    </xf>
    <xf numFmtId="49" fontId="6" fillId="0" borderId="11"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7" borderId="11" xfId="0" applyNumberFormat="1" applyFont="1" applyFill="1" applyBorder="1" applyAlignment="1" applyProtection="1">
      <alignment horizontal="center" wrapText="1"/>
      <protection locked="0"/>
    </xf>
    <xf numFmtId="49" fontId="6" fillId="7" borderId="17" xfId="0" applyNumberFormat="1" applyFont="1" applyFill="1" applyBorder="1" applyAlignment="1" applyProtection="1">
      <alignment horizontal="center" wrapText="1"/>
      <protection locked="0"/>
    </xf>
    <xf numFmtId="49" fontId="7" fillId="0" borderId="10" xfId="0" applyNumberFormat="1" applyFont="1" applyFill="1" applyBorder="1" applyAlignment="1">
      <alignment horizontal="center" vertical="center" wrapText="1" readingOrder="1"/>
    </xf>
    <xf numFmtId="49" fontId="95" fillId="0" borderId="12" xfId="0" applyNumberFormat="1" applyFont="1" applyFill="1" applyBorder="1" applyAlignment="1">
      <alignment horizontal="center" vertical="center" wrapText="1" readingOrder="1"/>
    </xf>
    <xf numFmtId="49" fontId="95" fillId="0" borderId="19" xfId="0" applyNumberFormat="1" applyFont="1" applyFill="1" applyBorder="1" applyAlignment="1">
      <alignment horizontal="center" vertical="center" wrapText="1" readingOrder="1"/>
    </xf>
    <xf numFmtId="49" fontId="7" fillId="0" borderId="12" xfId="0" applyNumberFormat="1" applyFont="1" applyFill="1" applyBorder="1" applyAlignment="1">
      <alignment horizontal="center" vertical="center" wrapText="1" readingOrder="1"/>
    </xf>
    <xf numFmtId="0" fontId="7" fillId="0" borderId="10"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49" fontId="20" fillId="0" borderId="0" xfId="0" applyNumberFormat="1" applyFont="1" applyFill="1" applyBorder="1" applyAlignment="1">
      <alignment horizontal="left" vertical="top" wrapText="1"/>
    </xf>
    <xf numFmtId="49" fontId="5" fillId="0" borderId="0" xfId="0" applyNumberFormat="1" applyFont="1" applyFill="1" applyBorder="1" applyAlignment="1" applyProtection="1">
      <alignment horizontal="center" vertical="top" wrapText="1"/>
      <protection locked="0"/>
    </xf>
    <xf numFmtId="43" fontId="20" fillId="0" borderId="0" xfId="42" applyFont="1" applyFill="1" applyBorder="1" applyAlignment="1">
      <alignment horizontal="left" vertical="top" wrapText="1"/>
    </xf>
    <xf numFmtId="49" fontId="15" fillId="33" borderId="14" xfId="0" applyNumberFormat="1" applyFont="1" applyFill="1" applyBorder="1" applyAlignment="1">
      <alignment horizontal="right" vertical="top" wrapText="1"/>
    </xf>
    <xf numFmtId="49" fontId="7" fillId="0" borderId="19" xfId="0" applyNumberFormat="1" applyFont="1" applyFill="1" applyBorder="1" applyAlignment="1">
      <alignment horizontal="center" vertical="center" wrapText="1" readingOrder="1"/>
    </xf>
    <xf numFmtId="49" fontId="7" fillId="0" borderId="18" xfId="0" applyNumberFormat="1" applyFont="1" applyFill="1" applyBorder="1" applyAlignment="1">
      <alignment horizontal="center" vertical="center" wrapText="1" readingOrder="1"/>
    </xf>
    <xf numFmtId="43" fontId="9" fillId="0" borderId="0" xfId="42" applyFont="1" applyAlignment="1">
      <alignment horizontal="center"/>
    </xf>
    <xf numFmtId="49" fontId="7" fillId="0" borderId="20" xfId="0" applyNumberFormat="1" applyFont="1" applyFill="1" applyBorder="1" applyAlignment="1">
      <alignment horizontal="center" vertical="center" wrapText="1" readingOrder="1"/>
    </xf>
    <xf numFmtId="49" fontId="7" fillId="0" borderId="21" xfId="0" applyNumberFormat="1" applyFont="1" applyFill="1" applyBorder="1" applyAlignment="1">
      <alignment horizontal="center" vertical="center" wrapText="1" readingOrder="1"/>
    </xf>
    <xf numFmtId="49" fontId="7" fillId="0" borderId="16" xfId="0" applyNumberFormat="1" applyFont="1" applyFill="1" applyBorder="1" applyAlignment="1">
      <alignment horizontal="center" vertical="center" wrapText="1" readingOrder="1"/>
    </xf>
    <xf numFmtId="164" fontId="10" fillId="33" borderId="13" xfId="42" applyNumberFormat="1" applyFont="1" applyFill="1" applyBorder="1" applyAlignment="1">
      <alignment horizontal="center"/>
    </xf>
    <xf numFmtId="49" fontId="7" fillId="0" borderId="23" xfId="0" applyNumberFormat="1" applyFont="1" applyFill="1" applyBorder="1" applyAlignment="1">
      <alignment horizontal="center" vertical="center" wrapText="1" readingOrder="1"/>
    </xf>
    <xf numFmtId="49" fontId="7" fillId="0" borderId="13" xfId="0" applyNumberFormat="1" applyFont="1" applyFill="1" applyBorder="1" applyAlignment="1">
      <alignment horizontal="center" vertical="center" wrapText="1" readingOrder="1"/>
    </xf>
    <xf numFmtId="43" fontId="9" fillId="0" borderId="0" xfId="42" applyFont="1" applyFill="1" applyBorder="1" applyAlignment="1">
      <alignment horizontal="center" vertical="center" wrapText="1"/>
    </xf>
    <xf numFmtId="49" fontId="7" fillId="0" borderId="11" xfId="0" applyNumberFormat="1" applyFont="1" applyFill="1" applyBorder="1" applyAlignment="1">
      <alignment horizontal="center" vertical="center" wrapText="1" readingOrder="1"/>
    </xf>
    <xf numFmtId="49" fontId="7" fillId="0" borderId="22" xfId="0" applyNumberFormat="1" applyFont="1" applyFill="1" applyBorder="1" applyAlignment="1">
      <alignment horizontal="center" vertical="center" wrapText="1" readingOrder="1"/>
    </xf>
    <xf numFmtId="49" fontId="7" fillId="0" borderId="17" xfId="0" applyNumberFormat="1" applyFont="1" applyFill="1" applyBorder="1" applyAlignment="1">
      <alignment horizontal="center" vertical="center" wrapText="1" readingOrder="1"/>
    </xf>
    <xf numFmtId="49" fontId="6" fillId="0" borderId="0" xfId="0" applyNumberFormat="1" applyFont="1" applyFill="1" applyBorder="1" applyAlignment="1" applyProtection="1">
      <alignment horizontal="center" vertical="top" wrapText="1"/>
      <protection locked="0"/>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49" fontId="3" fillId="0" borderId="0" xfId="0" applyNumberFormat="1" applyFont="1" applyFill="1" applyBorder="1" applyAlignment="1">
      <alignment horizontal="left" vertical="top" wrapText="1"/>
    </xf>
    <xf numFmtId="43" fontId="3" fillId="0" borderId="0" xfId="42" applyFont="1" applyFill="1" applyBorder="1" applyAlignment="1">
      <alignment horizontal="left" vertical="top" wrapText="1"/>
    </xf>
    <xf numFmtId="164" fontId="10" fillId="0" borderId="13" xfId="42" applyNumberFormat="1" applyFont="1" applyBorder="1" applyAlignment="1">
      <alignment horizontal="center"/>
    </xf>
    <xf numFmtId="0" fontId="8" fillId="7" borderId="10" xfId="0" applyFont="1" applyFill="1" applyBorder="1" applyAlignment="1" applyProtection="1">
      <alignment horizontal="center"/>
      <protection locked="0"/>
    </xf>
    <xf numFmtId="0" fontId="8" fillId="0" borderId="19" xfId="0" applyFont="1" applyBorder="1" applyAlignment="1">
      <alignment horizontal="center" vertical="center" wrapText="1"/>
    </xf>
    <xf numFmtId="0" fontId="11" fillId="0" borderId="10" xfId="0" applyFont="1" applyBorder="1" applyAlignment="1">
      <alignment horizontal="center"/>
    </xf>
    <xf numFmtId="49" fontId="8" fillId="0" borderId="10" xfId="0" applyNumberFormat="1" applyFont="1" applyBorder="1" applyAlignment="1">
      <alignment horizontal="center" vertical="center" wrapText="1"/>
    </xf>
    <xf numFmtId="1" fontId="18" fillId="33" borderId="0" xfId="0" applyNumberFormat="1" applyFont="1" applyFill="1" applyBorder="1" applyAlignment="1">
      <alignment horizontal="center"/>
    </xf>
    <xf numFmtId="49" fontId="0" fillId="0" borderId="14" xfId="0" applyNumberFormat="1" applyFont="1" applyBorder="1" applyAlignment="1">
      <alignment horizontal="right"/>
    </xf>
    <xf numFmtId="49" fontId="0" fillId="0" borderId="14" xfId="0" applyNumberFormat="1" applyBorder="1" applyAlignment="1">
      <alignment horizontal="left"/>
    </xf>
    <xf numFmtId="49" fontId="8" fillId="0" borderId="10" xfId="0" applyNumberFormat="1" applyFont="1" applyFill="1" applyBorder="1" applyAlignment="1">
      <alignment horizontal="center"/>
    </xf>
    <xf numFmtId="49" fontId="8" fillId="0" borderId="11" xfId="0" applyNumberFormat="1" applyFont="1" applyBorder="1" applyAlignment="1">
      <alignment horizontal="center"/>
    </xf>
    <xf numFmtId="49" fontId="8" fillId="0" borderId="22" xfId="0" applyNumberFormat="1" applyFont="1" applyBorder="1" applyAlignment="1">
      <alignment horizontal="center"/>
    </xf>
    <xf numFmtId="49" fontId="8" fillId="0" borderId="17" xfId="0" applyNumberFormat="1" applyFont="1" applyBorder="1" applyAlignment="1">
      <alignment horizontal="center"/>
    </xf>
    <xf numFmtId="49" fontId="8" fillId="0" borderId="11" xfId="0" applyNumberFormat="1" applyFont="1" applyFill="1" applyBorder="1" applyAlignment="1">
      <alignment horizontal="center"/>
    </xf>
    <xf numFmtId="49" fontId="8" fillId="0" borderId="22" xfId="0" applyNumberFormat="1" applyFont="1" applyFill="1" applyBorder="1" applyAlignment="1">
      <alignment horizontal="center"/>
    </xf>
    <xf numFmtId="49" fontId="8" fillId="0" borderId="17" xfId="0" applyNumberFormat="1" applyFont="1" applyFill="1" applyBorder="1" applyAlignment="1">
      <alignment horizontal="center"/>
    </xf>
    <xf numFmtId="49" fontId="8" fillId="0" borderId="17" xfId="0" applyNumberFormat="1" applyFont="1" applyFill="1" applyBorder="1" applyAlignment="1">
      <alignment horizontal="center" vertical="center" wrapText="1"/>
    </xf>
    <xf numFmtId="49" fontId="8" fillId="7"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0" fontId="45" fillId="0" borderId="14" xfId="0" applyFont="1" applyBorder="1" applyAlignment="1">
      <alignment horizontal="right"/>
    </xf>
    <xf numFmtId="0" fontId="32" fillId="0" borderId="1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7" xfId="0" applyFont="1" applyFill="1" applyBorder="1" applyAlignment="1">
      <alignment horizontal="center" vertical="center"/>
    </xf>
    <xf numFmtId="49" fontId="20" fillId="0" borderId="0" xfId="0" applyNumberFormat="1" applyFont="1" applyFill="1" applyAlignment="1">
      <alignment horizontal="left" vertical="top" wrapText="1"/>
    </xf>
    <xf numFmtId="0" fontId="47" fillId="0" borderId="0" xfId="0" applyFont="1" applyAlignment="1" applyProtection="1">
      <alignment horizontal="center" vertical="top" wrapText="1"/>
      <protection locked="0"/>
    </xf>
    <xf numFmtId="49" fontId="32" fillId="0" borderId="12" xfId="0" applyNumberFormat="1" applyFont="1" applyFill="1" applyBorder="1" applyAlignment="1">
      <alignment horizontal="center" vertical="center"/>
    </xf>
    <xf numFmtId="49" fontId="32" fillId="0" borderId="19" xfId="0" applyNumberFormat="1"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23"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49" fontId="31" fillId="0" borderId="10" xfId="0" applyNumberFormat="1" applyFont="1" applyFill="1" applyBorder="1" applyAlignment="1">
      <alignment horizontal="center" vertical="center"/>
    </xf>
    <xf numFmtId="49" fontId="36" fillId="0" borderId="0" xfId="0" applyNumberFormat="1" applyFont="1" applyBorder="1" applyAlignment="1">
      <alignment horizontal="justify" vertical="justify" wrapText="1"/>
    </xf>
    <xf numFmtId="0" fontId="32" fillId="7" borderId="11" xfId="0" applyFont="1" applyFill="1" applyBorder="1" applyAlignment="1" applyProtection="1">
      <alignment horizontal="center" vertical="center" wrapText="1"/>
      <protection locked="0"/>
    </xf>
    <xf numFmtId="0" fontId="32" fillId="7" borderId="17" xfId="0"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8" fillId="7" borderId="11" xfId="0" applyFont="1" applyFill="1" applyBorder="1" applyAlignment="1" applyProtection="1">
      <alignment horizontal="center" vertical="center" wrapText="1"/>
      <protection locked="0"/>
    </xf>
    <xf numFmtId="0" fontId="8" fillId="7" borderId="17" xfId="0" applyFont="1" applyFill="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2" fillId="0" borderId="0" xfId="0" applyNumberFormat="1" applyFont="1" applyAlignment="1" applyProtection="1">
      <alignment horizontal="center" vertical="top" wrapText="1"/>
      <protection locked="0"/>
    </xf>
    <xf numFmtId="0" fontId="14" fillId="0" borderId="14" xfId="0" applyNumberFormat="1" applyFont="1" applyFill="1" applyBorder="1" applyAlignment="1">
      <alignment horizontal="right" wrapText="1"/>
    </xf>
    <xf numFmtId="0" fontId="5" fillId="40" borderId="10" xfId="0" applyFont="1" applyFill="1" applyBorder="1" applyAlignment="1">
      <alignment horizontal="center"/>
    </xf>
    <xf numFmtId="0" fontId="5" fillId="41"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7" fillId="0" borderId="14"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133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133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133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820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820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448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448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26955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BARI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CONDA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CHAUDUC.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DATDO.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LONGDIEN.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PHUMY.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7.VUNGTAU.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UYENMOC.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9.CU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5"/>
      <sheetName val="04 (bỏ)"/>
      <sheetName val="05 (bỏ)"/>
      <sheetName val="06"/>
      <sheetName val="07"/>
      <sheetName val="08"/>
      <sheetName val="09"/>
      <sheetName val="10"/>
      <sheetName val="11"/>
      <sheetName val="12"/>
      <sheetName val="PLChuaDieuKien"/>
    </sheetNames>
    <sheetDataSet>
      <sheetData sheetId="1">
        <row r="11">
          <cell r="C11">
            <v>95</v>
          </cell>
          <cell r="E11">
            <v>139</v>
          </cell>
          <cell r="F11">
            <v>117</v>
          </cell>
          <cell r="G11">
            <v>0</v>
          </cell>
          <cell r="H11">
            <v>0</v>
          </cell>
          <cell r="L11">
            <v>92</v>
          </cell>
          <cell r="M11">
            <v>0</v>
          </cell>
          <cell r="N11">
            <v>93</v>
          </cell>
          <cell r="O11">
            <v>0</v>
          </cell>
          <cell r="P11">
            <v>1</v>
          </cell>
          <cell r="Q11">
            <v>62</v>
          </cell>
          <cell r="R11">
            <v>5</v>
          </cell>
          <cell r="S11">
            <v>3</v>
          </cell>
        </row>
        <row r="12">
          <cell r="C12">
            <v>3</v>
          </cell>
          <cell r="E12">
            <v>25</v>
          </cell>
          <cell r="F12">
            <v>4</v>
          </cell>
          <cell r="G12">
            <v>0</v>
          </cell>
          <cell r="H12">
            <v>0</v>
          </cell>
          <cell r="L12">
            <v>4</v>
          </cell>
          <cell r="M12">
            <v>0</v>
          </cell>
          <cell r="N12">
            <v>6</v>
          </cell>
          <cell r="O12">
            <v>0</v>
          </cell>
          <cell r="P12">
            <v>0</v>
          </cell>
          <cell r="Q12">
            <v>19</v>
          </cell>
          <cell r="R12">
            <v>0</v>
          </cell>
          <cell r="S12">
            <v>0</v>
          </cell>
        </row>
        <row r="13">
          <cell r="C13">
            <v>0</v>
          </cell>
          <cell r="E13">
            <v>1</v>
          </cell>
          <cell r="F13">
            <v>3</v>
          </cell>
          <cell r="G13">
            <v>0</v>
          </cell>
          <cell r="H13">
            <v>0</v>
          </cell>
          <cell r="L13">
            <v>2</v>
          </cell>
          <cell r="M13">
            <v>0</v>
          </cell>
          <cell r="N13">
            <v>2</v>
          </cell>
          <cell r="O13">
            <v>0</v>
          </cell>
          <cell r="P13">
            <v>0</v>
          </cell>
          <cell r="Q13">
            <v>0</v>
          </cell>
          <cell r="R13">
            <v>0</v>
          </cell>
          <cell r="S13">
            <v>0</v>
          </cell>
        </row>
        <row r="14">
          <cell r="C14">
            <v>0</v>
          </cell>
          <cell r="E14">
            <v>0</v>
          </cell>
          <cell r="F14">
            <v>0</v>
          </cell>
          <cell r="G14">
            <v>0</v>
          </cell>
          <cell r="H14">
            <v>0</v>
          </cell>
          <cell r="L14">
            <v>0</v>
          </cell>
          <cell r="M14">
            <v>0</v>
          </cell>
          <cell r="N14">
            <v>0</v>
          </cell>
          <cell r="O14">
            <v>0</v>
          </cell>
          <cell r="P14">
            <v>0</v>
          </cell>
          <cell r="Q14">
            <v>0</v>
          </cell>
          <cell r="R14">
            <v>0</v>
          </cell>
          <cell r="S14">
            <v>0</v>
          </cell>
        </row>
        <row r="15">
          <cell r="C15">
            <v>0</v>
          </cell>
          <cell r="E15">
            <v>0</v>
          </cell>
          <cell r="F15">
            <v>0</v>
          </cell>
          <cell r="G15">
            <v>0</v>
          </cell>
          <cell r="H15">
            <v>0</v>
          </cell>
          <cell r="L15">
            <v>0</v>
          </cell>
          <cell r="M15">
            <v>0</v>
          </cell>
          <cell r="N15">
            <v>0</v>
          </cell>
          <cell r="O15">
            <v>0</v>
          </cell>
          <cell r="P15">
            <v>0</v>
          </cell>
          <cell r="Q15">
            <v>0</v>
          </cell>
          <cell r="R15">
            <v>0</v>
          </cell>
          <cell r="S15">
            <v>0</v>
          </cell>
        </row>
        <row r="16">
          <cell r="C16">
            <v>79</v>
          </cell>
          <cell r="E16">
            <v>112</v>
          </cell>
          <cell r="F16">
            <v>95</v>
          </cell>
          <cell r="G16">
            <v>4</v>
          </cell>
          <cell r="H16">
            <v>0</v>
          </cell>
          <cell r="L16">
            <v>59</v>
          </cell>
          <cell r="M16">
            <v>0</v>
          </cell>
          <cell r="N16">
            <v>92</v>
          </cell>
          <cell r="O16">
            <v>0</v>
          </cell>
          <cell r="P16">
            <v>0</v>
          </cell>
          <cell r="Q16">
            <v>49</v>
          </cell>
          <cell r="R16">
            <v>3</v>
          </cell>
          <cell r="S16">
            <v>0</v>
          </cell>
        </row>
        <row r="17">
          <cell r="C17">
            <v>0</v>
          </cell>
          <cell r="E17">
            <v>0</v>
          </cell>
          <cell r="F17">
            <v>0</v>
          </cell>
          <cell r="G17">
            <v>0</v>
          </cell>
          <cell r="H17">
            <v>0</v>
          </cell>
          <cell r="L17">
            <v>0</v>
          </cell>
          <cell r="M17">
            <v>0</v>
          </cell>
          <cell r="N17">
            <v>0</v>
          </cell>
          <cell r="O17">
            <v>0</v>
          </cell>
          <cell r="P17">
            <v>0</v>
          </cell>
          <cell r="Q17">
            <v>0</v>
          </cell>
          <cell r="R17">
            <v>0</v>
          </cell>
          <cell r="S17">
            <v>0</v>
          </cell>
        </row>
        <row r="18">
          <cell r="C18">
            <v>154</v>
          </cell>
          <cell r="E18">
            <v>15</v>
          </cell>
          <cell r="F18">
            <v>155</v>
          </cell>
          <cell r="G18">
            <v>0</v>
          </cell>
          <cell r="H18">
            <v>0</v>
          </cell>
          <cell r="L18">
            <v>126</v>
          </cell>
          <cell r="M18">
            <v>0</v>
          </cell>
          <cell r="N18">
            <v>41</v>
          </cell>
          <cell r="O18">
            <v>0</v>
          </cell>
          <cell r="P18">
            <v>0</v>
          </cell>
          <cell r="Q18">
            <v>3</v>
          </cell>
          <cell r="R18">
            <v>0</v>
          </cell>
          <cell r="S18">
            <v>0</v>
          </cell>
        </row>
        <row r="19">
          <cell r="C19">
            <v>0</v>
          </cell>
          <cell r="E19">
            <v>0</v>
          </cell>
          <cell r="F19">
            <v>0</v>
          </cell>
          <cell r="G19">
            <v>0</v>
          </cell>
          <cell r="H19">
            <v>0</v>
          </cell>
          <cell r="L19">
            <v>0</v>
          </cell>
          <cell r="M19">
            <v>0</v>
          </cell>
          <cell r="N19">
            <v>0</v>
          </cell>
          <cell r="O19">
            <v>0</v>
          </cell>
          <cell r="P19">
            <v>0</v>
          </cell>
          <cell r="Q19">
            <v>0</v>
          </cell>
          <cell r="R19">
            <v>0</v>
          </cell>
          <cell r="S19">
            <v>0</v>
          </cell>
        </row>
        <row r="20">
          <cell r="C20">
            <v>0</v>
          </cell>
          <cell r="E20">
            <v>0</v>
          </cell>
          <cell r="F20">
            <v>0</v>
          </cell>
          <cell r="G20">
            <v>0</v>
          </cell>
          <cell r="H20">
            <v>0</v>
          </cell>
          <cell r="L20">
            <v>0</v>
          </cell>
          <cell r="M20">
            <v>0</v>
          </cell>
          <cell r="N20">
            <v>0</v>
          </cell>
          <cell r="O20">
            <v>0</v>
          </cell>
          <cell r="P20">
            <v>0</v>
          </cell>
          <cell r="Q20">
            <v>0</v>
          </cell>
          <cell r="R20">
            <v>0</v>
          </cell>
          <cell r="S20">
            <v>0</v>
          </cell>
        </row>
        <row r="21">
          <cell r="C21">
            <v>0</v>
          </cell>
          <cell r="E21">
            <v>0</v>
          </cell>
          <cell r="F21">
            <v>0</v>
          </cell>
          <cell r="G21">
            <v>0</v>
          </cell>
          <cell r="H21">
            <v>0</v>
          </cell>
          <cell r="L21">
            <v>0</v>
          </cell>
          <cell r="M21">
            <v>0</v>
          </cell>
          <cell r="N21">
            <v>0</v>
          </cell>
          <cell r="O21">
            <v>0</v>
          </cell>
          <cell r="P21">
            <v>0</v>
          </cell>
          <cell r="Q21">
            <v>0</v>
          </cell>
          <cell r="R21">
            <v>0</v>
          </cell>
          <cell r="S21">
            <v>0</v>
          </cell>
        </row>
        <row r="22">
          <cell r="C22">
            <v>0</v>
          </cell>
          <cell r="E22">
            <v>0</v>
          </cell>
          <cell r="F22">
            <v>0</v>
          </cell>
          <cell r="G22">
            <v>0</v>
          </cell>
          <cell r="H22">
            <v>0</v>
          </cell>
          <cell r="L22">
            <v>0</v>
          </cell>
          <cell r="M22">
            <v>0</v>
          </cell>
          <cell r="N22">
            <v>0</v>
          </cell>
          <cell r="O22">
            <v>0</v>
          </cell>
          <cell r="P22">
            <v>0</v>
          </cell>
          <cell r="Q22">
            <v>0</v>
          </cell>
          <cell r="R22">
            <v>0</v>
          </cell>
          <cell r="S22">
            <v>0</v>
          </cell>
        </row>
        <row r="23">
          <cell r="C23">
            <v>0</v>
          </cell>
          <cell r="E23">
            <v>0</v>
          </cell>
          <cell r="F23">
            <v>0</v>
          </cell>
          <cell r="G23">
            <v>0</v>
          </cell>
          <cell r="H23">
            <v>0</v>
          </cell>
          <cell r="L23">
            <v>0</v>
          </cell>
          <cell r="M23">
            <v>0</v>
          </cell>
          <cell r="N23">
            <v>0</v>
          </cell>
          <cell r="O23">
            <v>0</v>
          </cell>
          <cell r="P23">
            <v>0</v>
          </cell>
          <cell r="Q23">
            <v>0</v>
          </cell>
          <cell r="R23">
            <v>0</v>
          </cell>
          <cell r="S23">
            <v>0</v>
          </cell>
        </row>
        <row r="25">
          <cell r="C25">
            <v>13</v>
          </cell>
          <cell r="E25">
            <v>148</v>
          </cell>
          <cell r="F25">
            <v>25</v>
          </cell>
          <cell r="G25">
            <v>4</v>
          </cell>
          <cell r="H25">
            <v>0</v>
          </cell>
          <cell r="L25">
            <v>15</v>
          </cell>
          <cell r="M25">
            <v>0</v>
          </cell>
          <cell r="N25">
            <v>92</v>
          </cell>
          <cell r="O25">
            <v>0</v>
          </cell>
          <cell r="P25">
            <v>2</v>
          </cell>
          <cell r="Q25">
            <v>58</v>
          </cell>
          <cell r="R25">
            <v>1</v>
          </cell>
          <cell r="S25">
            <v>1</v>
          </cell>
        </row>
        <row r="26">
          <cell r="C26">
            <v>0</v>
          </cell>
          <cell r="E26">
            <v>16</v>
          </cell>
          <cell r="F26">
            <v>0</v>
          </cell>
          <cell r="G26">
            <v>0</v>
          </cell>
          <cell r="H26">
            <v>0</v>
          </cell>
          <cell r="L26">
            <v>0</v>
          </cell>
          <cell r="M26">
            <v>0</v>
          </cell>
          <cell r="N26">
            <v>1</v>
          </cell>
          <cell r="O26">
            <v>0</v>
          </cell>
          <cell r="P26">
            <v>0</v>
          </cell>
          <cell r="Q26">
            <v>14</v>
          </cell>
          <cell r="R26">
            <v>1</v>
          </cell>
          <cell r="S26">
            <v>0</v>
          </cell>
        </row>
        <row r="27">
          <cell r="C27">
            <v>0</v>
          </cell>
          <cell r="E27">
            <v>54</v>
          </cell>
          <cell r="F27">
            <v>5</v>
          </cell>
          <cell r="G27">
            <v>0</v>
          </cell>
          <cell r="H27">
            <v>0</v>
          </cell>
          <cell r="L27">
            <v>3</v>
          </cell>
          <cell r="M27">
            <v>0</v>
          </cell>
          <cell r="N27">
            <v>22</v>
          </cell>
          <cell r="O27">
            <v>0</v>
          </cell>
          <cell r="P27">
            <v>0</v>
          </cell>
          <cell r="Q27">
            <v>33</v>
          </cell>
          <cell r="R27">
            <v>1</v>
          </cell>
          <cell r="S27">
            <v>0</v>
          </cell>
        </row>
        <row r="28">
          <cell r="C28">
            <v>0</v>
          </cell>
          <cell r="E28">
            <v>0</v>
          </cell>
          <cell r="F28">
            <v>0</v>
          </cell>
          <cell r="G28">
            <v>0</v>
          </cell>
          <cell r="H28">
            <v>0</v>
          </cell>
          <cell r="L28">
            <v>0</v>
          </cell>
          <cell r="M28">
            <v>0</v>
          </cell>
          <cell r="N28">
            <v>0</v>
          </cell>
          <cell r="O28">
            <v>0</v>
          </cell>
          <cell r="P28">
            <v>0</v>
          </cell>
          <cell r="Q28">
            <v>0</v>
          </cell>
          <cell r="R28">
            <v>0</v>
          </cell>
          <cell r="S28">
            <v>0</v>
          </cell>
        </row>
        <row r="29">
          <cell r="C29">
            <v>0</v>
          </cell>
          <cell r="E29">
            <v>0</v>
          </cell>
          <cell r="F29">
            <v>0</v>
          </cell>
          <cell r="G29">
            <v>0</v>
          </cell>
          <cell r="H29">
            <v>0</v>
          </cell>
          <cell r="L29">
            <v>0</v>
          </cell>
          <cell r="M29">
            <v>0</v>
          </cell>
          <cell r="N29">
            <v>0</v>
          </cell>
          <cell r="O29">
            <v>0</v>
          </cell>
          <cell r="P29">
            <v>0</v>
          </cell>
          <cell r="Q29">
            <v>0</v>
          </cell>
          <cell r="R29">
            <v>0</v>
          </cell>
          <cell r="S29">
            <v>0</v>
          </cell>
        </row>
        <row r="30">
          <cell r="C30">
            <v>6</v>
          </cell>
          <cell r="E30">
            <v>14</v>
          </cell>
          <cell r="F30">
            <v>8</v>
          </cell>
          <cell r="G30">
            <v>0</v>
          </cell>
          <cell r="H30">
            <v>0</v>
          </cell>
          <cell r="L30">
            <v>3</v>
          </cell>
          <cell r="M30">
            <v>0</v>
          </cell>
          <cell r="N30">
            <v>9</v>
          </cell>
          <cell r="O30">
            <v>0</v>
          </cell>
          <cell r="P30">
            <v>0</v>
          </cell>
          <cell r="Q30">
            <v>10</v>
          </cell>
          <cell r="R30">
            <v>0</v>
          </cell>
          <cell r="S30">
            <v>0</v>
          </cell>
        </row>
        <row r="31">
          <cell r="C31">
            <v>0</v>
          </cell>
          <cell r="E31">
            <v>0</v>
          </cell>
          <cell r="F31">
            <v>0</v>
          </cell>
          <cell r="G31">
            <v>0</v>
          </cell>
          <cell r="H31">
            <v>0</v>
          </cell>
          <cell r="L31">
            <v>0</v>
          </cell>
          <cell r="M31">
            <v>0</v>
          </cell>
          <cell r="N31">
            <v>0</v>
          </cell>
          <cell r="O31">
            <v>0</v>
          </cell>
          <cell r="P31">
            <v>0</v>
          </cell>
          <cell r="Q31">
            <v>0</v>
          </cell>
          <cell r="R31">
            <v>0</v>
          </cell>
          <cell r="S31">
            <v>0</v>
          </cell>
        </row>
        <row r="32">
          <cell r="C32">
            <v>9</v>
          </cell>
          <cell r="E32">
            <v>21</v>
          </cell>
          <cell r="F32">
            <v>8</v>
          </cell>
          <cell r="G32">
            <v>0</v>
          </cell>
          <cell r="H32">
            <v>0</v>
          </cell>
          <cell r="L32">
            <v>5</v>
          </cell>
          <cell r="M32">
            <v>1</v>
          </cell>
          <cell r="N32">
            <v>20</v>
          </cell>
          <cell r="O32">
            <v>0</v>
          </cell>
          <cell r="P32">
            <v>0</v>
          </cell>
          <cell r="Q32">
            <v>3</v>
          </cell>
          <cell r="R32">
            <v>0</v>
          </cell>
          <cell r="S32">
            <v>0</v>
          </cell>
        </row>
        <row r="33">
          <cell r="C33">
            <v>0</v>
          </cell>
          <cell r="E33">
            <v>0</v>
          </cell>
          <cell r="F33">
            <v>0</v>
          </cell>
          <cell r="G33">
            <v>0</v>
          </cell>
          <cell r="H33">
            <v>0</v>
          </cell>
          <cell r="L33">
            <v>0</v>
          </cell>
          <cell r="M33">
            <v>0</v>
          </cell>
          <cell r="N33">
            <v>0</v>
          </cell>
          <cell r="O33">
            <v>0</v>
          </cell>
          <cell r="P33">
            <v>0</v>
          </cell>
          <cell r="Q33">
            <v>0</v>
          </cell>
          <cell r="R33">
            <v>0</v>
          </cell>
          <cell r="S33">
            <v>0</v>
          </cell>
        </row>
        <row r="34">
          <cell r="C34">
            <v>0</v>
          </cell>
          <cell r="E34">
            <v>0</v>
          </cell>
          <cell r="F34">
            <v>0</v>
          </cell>
          <cell r="G34">
            <v>0</v>
          </cell>
          <cell r="H34">
            <v>0</v>
          </cell>
          <cell r="L34">
            <v>0</v>
          </cell>
          <cell r="M34">
            <v>0</v>
          </cell>
          <cell r="N34">
            <v>0</v>
          </cell>
          <cell r="O34">
            <v>0</v>
          </cell>
          <cell r="P34">
            <v>0</v>
          </cell>
          <cell r="Q34">
            <v>0</v>
          </cell>
          <cell r="R34">
            <v>0</v>
          </cell>
          <cell r="S34">
            <v>0</v>
          </cell>
        </row>
        <row r="35">
          <cell r="C35">
            <v>0</v>
          </cell>
          <cell r="E35">
            <v>0</v>
          </cell>
          <cell r="F35">
            <v>0</v>
          </cell>
          <cell r="G35">
            <v>0</v>
          </cell>
          <cell r="H35">
            <v>0</v>
          </cell>
          <cell r="L35">
            <v>0</v>
          </cell>
          <cell r="M35">
            <v>0</v>
          </cell>
          <cell r="N35">
            <v>0</v>
          </cell>
          <cell r="O35">
            <v>0</v>
          </cell>
          <cell r="P35">
            <v>0</v>
          </cell>
          <cell r="Q35">
            <v>0</v>
          </cell>
          <cell r="R35">
            <v>0</v>
          </cell>
          <cell r="S35">
            <v>0</v>
          </cell>
        </row>
        <row r="36">
          <cell r="C36">
            <v>0</v>
          </cell>
          <cell r="E36">
            <v>0</v>
          </cell>
          <cell r="F36">
            <v>0</v>
          </cell>
          <cell r="G36">
            <v>0</v>
          </cell>
          <cell r="H36">
            <v>0</v>
          </cell>
          <cell r="L36">
            <v>0</v>
          </cell>
          <cell r="M36">
            <v>0</v>
          </cell>
          <cell r="N36">
            <v>0</v>
          </cell>
          <cell r="O36">
            <v>0</v>
          </cell>
          <cell r="P36">
            <v>0</v>
          </cell>
          <cell r="Q36">
            <v>0</v>
          </cell>
          <cell r="R36">
            <v>0</v>
          </cell>
          <cell r="S36">
            <v>0</v>
          </cell>
        </row>
        <row r="37">
          <cell r="C37">
            <v>0</v>
          </cell>
          <cell r="E37">
            <v>0</v>
          </cell>
          <cell r="F37">
            <v>0</v>
          </cell>
          <cell r="G37">
            <v>0</v>
          </cell>
          <cell r="H37">
            <v>0</v>
          </cell>
          <cell r="L37">
            <v>0</v>
          </cell>
          <cell r="M37">
            <v>0</v>
          </cell>
          <cell r="N37">
            <v>0</v>
          </cell>
          <cell r="O37">
            <v>0</v>
          </cell>
          <cell r="P37">
            <v>0</v>
          </cell>
          <cell r="Q37">
            <v>0</v>
          </cell>
          <cell r="R37">
            <v>0</v>
          </cell>
          <cell r="S37">
            <v>0</v>
          </cell>
        </row>
      </sheetData>
      <sheetData sheetId="2">
        <row r="4">
          <cell r="D4">
            <v>0</v>
          </cell>
        </row>
        <row r="5">
          <cell r="D5">
            <v>0</v>
          </cell>
        </row>
        <row r="6">
          <cell r="D6">
            <v>1</v>
          </cell>
        </row>
        <row r="13">
          <cell r="C13">
            <v>0</v>
          </cell>
          <cell r="D13">
            <v>0</v>
          </cell>
        </row>
        <row r="14">
          <cell r="C14">
            <v>0</v>
          </cell>
          <cell r="D14">
            <v>0</v>
          </cell>
        </row>
        <row r="15">
          <cell r="C15">
            <v>1</v>
          </cell>
          <cell r="D15">
            <v>2</v>
          </cell>
        </row>
        <row r="17">
          <cell r="C17">
            <v>0</v>
          </cell>
          <cell r="D17">
            <v>0</v>
          </cell>
        </row>
        <row r="18">
          <cell r="C18">
            <v>0</v>
          </cell>
          <cell r="D18">
            <v>0</v>
          </cell>
        </row>
        <row r="19">
          <cell r="C19">
            <v>0</v>
          </cell>
          <cell r="D19">
            <v>0</v>
          </cell>
        </row>
        <row r="20">
          <cell r="C20">
            <v>5</v>
          </cell>
          <cell r="D20">
            <v>3</v>
          </cell>
        </row>
        <row r="21">
          <cell r="C21">
            <v>0</v>
          </cell>
          <cell r="D21">
            <v>0</v>
          </cell>
        </row>
        <row r="22">
          <cell r="C22">
            <v>3</v>
          </cell>
          <cell r="D22">
            <v>0</v>
          </cell>
        </row>
        <row r="23">
          <cell r="C23">
            <v>0</v>
          </cell>
          <cell r="D23">
            <v>0</v>
          </cell>
        </row>
        <row r="24">
          <cell r="C24">
            <v>0</v>
          </cell>
          <cell r="D24">
            <v>0</v>
          </cell>
        </row>
        <row r="25">
          <cell r="C25">
            <v>0</v>
          </cell>
          <cell r="D25">
            <v>0</v>
          </cell>
        </row>
        <row r="27">
          <cell r="C27">
            <v>3</v>
          </cell>
          <cell r="D27">
            <v>1</v>
          </cell>
        </row>
        <row r="28">
          <cell r="C28">
            <v>0</v>
          </cell>
          <cell r="D28">
            <v>0</v>
          </cell>
        </row>
        <row r="30">
          <cell r="C30">
            <v>99</v>
          </cell>
          <cell r="D30">
            <v>101</v>
          </cell>
        </row>
        <row r="31">
          <cell r="C31">
            <v>0</v>
          </cell>
          <cell r="D31">
            <v>0</v>
          </cell>
        </row>
        <row r="32">
          <cell r="C32">
            <v>34</v>
          </cell>
          <cell r="D32">
            <v>17</v>
          </cell>
        </row>
        <row r="33">
          <cell r="C33">
            <v>0</v>
          </cell>
          <cell r="D33">
            <v>0</v>
          </cell>
        </row>
      </sheetData>
      <sheetData sheetId="3">
        <row r="11">
          <cell r="D11">
            <v>2828043.167</v>
          </cell>
          <cell r="E11">
            <v>1196361.967</v>
          </cell>
          <cell r="F11">
            <v>0</v>
          </cell>
          <cell r="G11">
            <v>0</v>
          </cell>
          <cell r="K11">
            <v>915389.9199999999</v>
          </cell>
          <cell r="L11">
            <v>0</v>
          </cell>
          <cell r="M11">
            <v>0</v>
          </cell>
          <cell r="N11">
            <v>1651525.142</v>
          </cell>
          <cell r="O11">
            <v>0</v>
          </cell>
          <cell r="P11">
            <v>1000</v>
          </cell>
          <cell r="Q11">
            <v>1349405.0720000002</v>
          </cell>
          <cell r="R11">
            <v>49346</v>
          </cell>
          <cell r="S11">
            <v>57739</v>
          </cell>
        </row>
        <row r="12">
          <cell r="D12">
            <v>789801.965</v>
          </cell>
          <cell r="E12">
            <v>3199532</v>
          </cell>
          <cell r="F12">
            <v>0</v>
          </cell>
          <cell r="G12">
            <v>0</v>
          </cell>
          <cell r="K12">
            <v>201584</v>
          </cell>
          <cell r="L12">
            <v>0</v>
          </cell>
          <cell r="M12">
            <v>0</v>
          </cell>
          <cell r="N12">
            <v>425218</v>
          </cell>
          <cell r="O12">
            <v>0</v>
          </cell>
          <cell r="P12">
            <v>0</v>
          </cell>
          <cell r="Q12">
            <v>3362531.965</v>
          </cell>
          <cell r="R12">
            <v>0</v>
          </cell>
          <cell r="S12">
            <v>0</v>
          </cell>
        </row>
        <row r="13">
          <cell r="D13">
            <v>11918</v>
          </cell>
          <cell r="E13">
            <v>14060</v>
          </cell>
          <cell r="F13">
            <v>0</v>
          </cell>
          <cell r="G13">
            <v>0</v>
          </cell>
          <cell r="K13">
            <v>5187</v>
          </cell>
          <cell r="L13">
            <v>0</v>
          </cell>
          <cell r="M13">
            <v>0</v>
          </cell>
          <cell r="N13">
            <v>20791</v>
          </cell>
          <cell r="O13">
            <v>0</v>
          </cell>
          <cell r="P13">
            <v>0</v>
          </cell>
          <cell r="Q13">
            <v>0</v>
          </cell>
          <cell r="R13">
            <v>0</v>
          </cell>
          <cell r="S13">
            <v>0</v>
          </cell>
        </row>
        <row r="14">
          <cell r="D14">
            <v>0</v>
          </cell>
          <cell r="E14">
            <v>0</v>
          </cell>
          <cell r="F14">
            <v>0</v>
          </cell>
          <cell r="G14">
            <v>0</v>
          </cell>
          <cell r="K14">
            <v>0</v>
          </cell>
          <cell r="L14">
            <v>0</v>
          </cell>
          <cell r="M14">
            <v>0</v>
          </cell>
          <cell r="N14">
            <v>0</v>
          </cell>
          <cell r="O14">
            <v>0</v>
          </cell>
          <cell r="P14">
            <v>0</v>
          </cell>
          <cell r="Q14">
            <v>0</v>
          </cell>
          <cell r="R14">
            <v>0</v>
          </cell>
          <cell r="S14">
            <v>0</v>
          </cell>
        </row>
        <row r="15">
          <cell r="D15">
            <v>0</v>
          </cell>
          <cell r="E15">
            <v>0</v>
          </cell>
          <cell r="F15">
            <v>0</v>
          </cell>
          <cell r="G15">
            <v>0</v>
          </cell>
          <cell r="K15">
            <v>0</v>
          </cell>
          <cell r="L15">
            <v>0</v>
          </cell>
          <cell r="M15">
            <v>0</v>
          </cell>
          <cell r="N15">
            <v>0</v>
          </cell>
          <cell r="O15">
            <v>0</v>
          </cell>
          <cell r="P15">
            <v>0</v>
          </cell>
          <cell r="Q15">
            <v>0</v>
          </cell>
          <cell r="R15">
            <v>0</v>
          </cell>
          <cell r="S15">
            <v>0</v>
          </cell>
        </row>
        <row r="16">
          <cell r="D16">
            <v>685532</v>
          </cell>
          <cell r="E16">
            <v>878798</v>
          </cell>
          <cell r="F16">
            <v>50704</v>
          </cell>
          <cell r="G16">
            <v>0</v>
          </cell>
          <cell r="K16">
            <v>325815</v>
          </cell>
          <cell r="L16">
            <v>0</v>
          </cell>
          <cell r="M16">
            <v>0</v>
          </cell>
          <cell r="N16">
            <v>763311</v>
          </cell>
          <cell r="O16">
            <v>0</v>
          </cell>
          <cell r="P16">
            <v>0</v>
          </cell>
          <cell r="Q16">
            <v>424500</v>
          </cell>
          <cell r="R16">
            <v>0</v>
          </cell>
          <cell r="S16">
            <v>0</v>
          </cell>
        </row>
        <row r="17">
          <cell r="D17">
            <v>0</v>
          </cell>
          <cell r="E17">
            <v>0</v>
          </cell>
          <cell r="F17">
            <v>0</v>
          </cell>
          <cell r="G17">
            <v>0</v>
          </cell>
          <cell r="K17">
            <v>0</v>
          </cell>
          <cell r="L17">
            <v>0</v>
          </cell>
          <cell r="M17">
            <v>0</v>
          </cell>
          <cell r="N17">
            <v>0</v>
          </cell>
          <cell r="O17">
            <v>0</v>
          </cell>
          <cell r="P17">
            <v>0</v>
          </cell>
          <cell r="Q17">
            <v>0</v>
          </cell>
          <cell r="R17">
            <v>0</v>
          </cell>
          <cell r="S17">
            <v>0</v>
          </cell>
        </row>
        <row r="18">
          <cell r="D18">
            <v>439566</v>
          </cell>
          <cell r="E18">
            <v>156000</v>
          </cell>
          <cell r="F18">
            <v>0</v>
          </cell>
          <cell r="G18">
            <v>0</v>
          </cell>
          <cell r="K18">
            <v>208650</v>
          </cell>
          <cell r="L18">
            <v>0</v>
          </cell>
          <cell r="M18">
            <v>0</v>
          </cell>
          <cell r="N18">
            <v>364925</v>
          </cell>
          <cell r="O18">
            <v>0</v>
          </cell>
          <cell r="P18">
            <v>0</v>
          </cell>
          <cell r="Q18">
            <v>21991</v>
          </cell>
          <cell r="R18">
            <v>0</v>
          </cell>
          <cell r="S18">
            <v>0</v>
          </cell>
        </row>
        <row r="19">
          <cell r="D19">
            <v>0</v>
          </cell>
          <cell r="E19">
            <v>0</v>
          </cell>
          <cell r="F19">
            <v>0</v>
          </cell>
          <cell r="G19">
            <v>0</v>
          </cell>
          <cell r="K19">
            <v>0</v>
          </cell>
          <cell r="L19">
            <v>0</v>
          </cell>
          <cell r="M19">
            <v>0</v>
          </cell>
          <cell r="N19">
            <v>0</v>
          </cell>
          <cell r="O19">
            <v>0</v>
          </cell>
          <cell r="P19">
            <v>0</v>
          </cell>
          <cell r="Q19">
            <v>0</v>
          </cell>
          <cell r="R19">
            <v>0</v>
          </cell>
          <cell r="S19">
            <v>0</v>
          </cell>
        </row>
        <row r="20">
          <cell r="D20">
            <v>0</v>
          </cell>
          <cell r="E20">
            <v>0</v>
          </cell>
          <cell r="F20">
            <v>0</v>
          </cell>
          <cell r="G20">
            <v>0</v>
          </cell>
          <cell r="K20">
            <v>0</v>
          </cell>
          <cell r="L20">
            <v>0</v>
          </cell>
          <cell r="M20">
            <v>0</v>
          </cell>
          <cell r="N20">
            <v>0</v>
          </cell>
          <cell r="O20">
            <v>0</v>
          </cell>
          <cell r="P20">
            <v>0</v>
          </cell>
          <cell r="Q20">
            <v>0</v>
          </cell>
          <cell r="R20">
            <v>0</v>
          </cell>
          <cell r="S20">
            <v>0</v>
          </cell>
        </row>
        <row r="21">
          <cell r="D21">
            <v>0</v>
          </cell>
          <cell r="E21">
            <v>0</v>
          </cell>
          <cell r="F21">
            <v>0</v>
          </cell>
          <cell r="G21">
            <v>0</v>
          </cell>
          <cell r="K21">
            <v>0</v>
          </cell>
          <cell r="L21">
            <v>0</v>
          </cell>
          <cell r="M21">
            <v>0</v>
          </cell>
          <cell r="N21">
            <v>0</v>
          </cell>
          <cell r="O21">
            <v>0</v>
          </cell>
          <cell r="P21">
            <v>0</v>
          </cell>
          <cell r="Q21">
            <v>0</v>
          </cell>
          <cell r="R21">
            <v>0</v>
          </cell>
          <cell r="S21">
            <v>0</v>
          </cell>
        </row>
        <row r="22">
          <cell r="D22">
            <v>0</v>
          </cell>
          <cell r="E22">
            <v>0</v>
          </cell>
          <cell r="F22">
            <v>0</v>
          </cell>
          <cell r="G22">
            <v>0</v>
          </cell>
          <cell r="K22">
            <v>0</v>
          </cell>
          <cell r="L22">
            <v>0</v>
          </cell>
          <cell r="M22">
            <v>0</v>
          </cell>
          <cell r="N22">
            <v>0</v>
          </cell>
          <cell r="O22">
            <v>0</v>
          </cell>
          <cell r="P22">
            <v>0</v>
          </cell>
          <cell r="Q22">
            <v>0</v>
          </cell>
          <cell r="R22">
            <v>0</v>
          </cell>
          <cell r="S22">
            <v>0</v>
          </cell>
        </row>
        <row r="23">
          <cell r="D23">
            <v>0</v>
          </cell>
          <cell r="E23">
            <v>0</v>
          </cell>
          <cell r="F23">
            <v>0</v>
          </cell>
          <cell r="G23">
            <v>0</v>
          </cell>
          <cell r="K23">
            <v>0</v>
          </cell>
          <cell r="L23">
            <v>0</v>
          </cell>
          <cell r="M23">
            <v>0</v>
          </cell>
          <cell r="N23">
            <v>0</v>
          </cell>
          <cell r="O23">
            <v>0</v>
          </cell>
          <cell r="P23">
            <v>0</v>
          </cell>
          <cell r="Q23">
            <v>0</v>
          </cell>
          <cell r="R23">
            <v>0</v>
          </cell>
          <cell r="S23">
            <v>0</v>
          </cell>
        </row>
        <row r="25">
          <cell r="D25">
            <v>104212116</v>
          </cell>
          <cell r="E25">
            <v>24180014.095</v>
          </cell>
          <cell r="F25">
            <v>23765569</v>
          </cell>
          <cell r="G25">
            <v>0</v>
          </cell>
          <cell r="K25">
            <v>11463510</v>
          </cell>
          <cell r="L25">
            <v>399960</v>
          </cell>
          <cell r="M25">
            <v>0</v>
          </cell>
          <cell r="N25">
            <v>32362419.095</v>
          </cell>
          <cell r="O25">
            <v>0</v>
          </cell>
          <cell r="P25">
            <v>1401</v>
          </cell>
          <cell r="Q25">
            <v>60083931</v>
          </cell>
          <cell r="R25">
            <v>250000</v>
          </cell>
          <cell r="S25">
            <v>65340</v>
          </cell>
        </row>
        <row r="26">
          <cell r="D26">
            <v>14640414.126</v>
          </cell>
          <cell r="E26">
            <v>0</v>
          </cell>
          <cell r="F26">
            <v>0</v>
          </cell>
          <cell r="G26">
            <v>0</v>
          </cell>
          <cell r="K26">
            <v>0</v>
          </cell>
          <cell r="L26">
            <v>0</v>
          </cell>
          <cell r="M26">
            <v>0</v>
          </cell>
          <cell r="N26">
            <v>40000</v>
          </cell>
          <cell r="O26">
            <v>0</v>
          </cell>
          <cell r="P26">
            <v>0</v>
          </cell>
          <cell r="Q26">
            <v>8095381.126</v>
          </cell>
          <cell r="R26">
            <v>6505033</v>
          </cell>
          <cell r="S26">
            <v>0</v>
          </cell>
        </row>
        <row r="27">
          <cell r="D27">
            <v>98068956.411</v>
          </cell>
          <cell r="E27">
            <v>5716336</v>
          </cell>
          <cell r="F27">
            <v>1888616.667</v>
          </cell>
          <cell r="G27">
            <v>0</v>
          </cell>
          <cell r="K27">
            <v>7092014</v>
          </cell>
          <cell r="L27">
            <v>0</v>
          </cell>
          <cell r="M27">
            <v>0</v>
          </cell>
          <cell r="N27">
            <v>54025959.243999995</v>
          </cell>
          <cell r="O27">
            <v>0</v>
          </cell>
          <cell r="P27">
            <v>0</v>
          </cell>
          <cell r="Q27">
            <v>40382633.5</v>
          </cell>
          <cell r="R27">
            <v>396069</v>
          </cell>
          <cell r="S27">
            <v>0</v>
          </cell>
        </row>
        <row r="28">
          <cell r="D28">
            <v>0</v>
          </cell>
          <cell r="E28">
            <v>0</v>
          </cell>
          <cell r="F28">
            <v>0</v>
          </cell>
          <cell r="G28">
            <v>0</v>
          </cell>
          <cell r="K28">
            <v>0</v>
          </cell>
          <cell r="L28">
            <v>0</v>
          </cell>
          <cell r="M28">
            <v>0</v>
          </cell>
          <cell r="N28">
            <v>0</v>
          </cell>
          <cell r="O28">
            <v>0</v>
          </cell>
          <cell r="P28">
            <v>0</v>
          </cell>
          <cell r="Q28">
            <v>0</v>
          </cell>
          <cell r="R28">
            <v>0</v>
          </cell>
          <cell r="S28">
            <v>0</v>
          </cell>
        </row>
        <row r="29">
          <cell r="D29">
            <v>0</v>
          </cell>
          <cell r="E29">
            <v>0</v>
          </cell>
          <cell r="F29">
            <v>0</v>
          </cell>
          <cell r="G29">
            <v>0</v>
          </cell>
          <cell r="K29">
            <v>0</v>
          </cell>
          <cell r="L29">
            <v>0</v>
          </cell>
          <cell r="M29">
            <v>0</v>
          </cell>
          <cell r="N29">
            <v>0</v>
          </cell>
          <cell r="O29">
            <v>0</v>
          </cell>
          <cell r="P29">
            <v>0</v>
          </cell>
          <cell r="Q29">
            <v>0</v>
          </cell>
          <cell r="R29">
            <v>0</v>
          </cell>
          <cell r="S29">
            <v>0</v>
          </cell>
        </row>
        <row r="30">
          <cell r="D30">
            <v>758287</v>
          </cell>
          <cell r="E30">
            <v>417350</v>
          </cell>
          <cell r="F30">
            <v>0</v>
          </cell>
          <cell r="G30">
            <v>0</v>
          </cell>
          <cell r="K30">
            <v>227400</v>
          </cell>
          <cell r="L30">
            <v>0</v>
          </cell>
          <cell r="M30">
            <v>0</v>
          </cell>
          <cell r="N30">
            <v>345300</v>
          </cell>
          <cell r="O30">
            <v>0</v>
          </cell>
          <cell r="P30">
            <v>0</v>
          </cell>
          <cell r="Q30">
            <v>602937</v>
          </cell>
          <cell r="R30">
            <v>0</v>
          </cell>
          <cell r="S30">
            <v>0</v>
          </cell>
        </row>
        <row r="31">
          <cell r="D31">
            <v>0</v>
          </cell>
          <cell r="E31">
            <v>0</v>
          </cell>
          <cell r="F31">
            <v>0</v>
          </cell>
          <cell r="G31">
            <v>0</v>
          </cell>
          <cell r="K31">
            <v>0</v>
          </cell>
          <cell r="L31">
            <v>0</v>
          </cell>
          <cell r="M31">
            <v>0</v>
          </cell>
          <cell r="N31">
            <v>0</v>
          </cell>
          <cell r="O31">
            <v>0</v>
          </cell>
          <cell r="P31">
            <v>0</v>
          </cell>
          <cell r="Q31">
            <v>0</v>
          </cell>
          <cell r="R31">
            <v>0</v>
          </cell>
          <cell r="S31">
            <v>0</v>
          </cell>
        </row>
        <row r="32">
          <cell r="D32">
            <v>4450185</v>
          </cell>
          <cell r="E32">
            <v>183050</v>
          </cell>
          <cell r="F32">
            <v>0</v>
          </cell>
          <cell r="G32">
            <v>0</v>
          </cell>
          <cell r="K32">
            <v>86350</v>
          </cell>
          <cell r="L32">
            <v>32000</v>
          </cell>
          <cell r="M32">
            <v>0</v>
          </cell>
          <cell r="N32">
            <v>4431885</v>
          </cell>
          <cell r="O32">
            <v>0</v>
          </cell>
          <cell r="P32">
            <v>0</v>
          </cell>
          <cell r="Q32">
            <v>83000</v>
          </cell>
          <cell r="R32">
            <v>0</v>
          </cell>
          <cell r="S32">
            <v>0</v>
          </cell>
        </row>
        <row r="33">
          <cell r="D33">
            <v>0</v>
          </cell>
          <cell r="E33">
            <v>0</v>
          </cell>
          <cell r="F33">
            <v>0</v>
          </cell>
          <cell r="G33">
            <v>0</v>
          </cell>
          <cell r="K33">
            <v>0</v>
          </cell>
          <cell r="L33">
            <v>0</v>
          </cell>
          <cell r="M33">
            <v>0</v>
          </cell>
          <cell r="N33">
            <v>0</v>
          </cell>
          <cell r="O33">
            <v>0</v>
          </cell>
          <cell r="P33">
            <v>0</v>
          </cell>
          <cell r="Q33">
            <v>0</v>
          </cell>
          <cell r="R33">
            <v>0</v>
          </cell>
          <cell r="S33">
            <v>0</v>
          </cell>
        </row>
        <row r="34">
          <cell r="D34">
            <v>0</v>
          </cell>
          <cell r="E34">
            <v>0</v>
          </cell>
          <cell r="F34">
            <v>0</v>
          </cell>
          <cell r="G34">
            <v>0</v>
          </cell>
          <cell r="K34">
            <v>0</v>
          </cell>
          <cell r="L34">
            <v>0</v>
          </cell>
          <cell r="M34">
            <v>0</v>
          </cell>
          <cell r="N34">
            <v>0</v>
          </cell>
          <cell r="O34">
            <v>0</v>
          </cell>
          <cell r="P34">
            <v>0</v>
          </cell>
          <cell r="Q34">
            <v>0</v>
          </cell>
          <cell r="R34">
            <v>0</v>
          </cell>
          <cell r="S34">
            <v>0</v>
          </cell>
        </row>
        <row r="35">
          <cell r="D35">
            <v>0</v>
          </cell>
          <cell r="E35">
            <v>0</v>
          </cell>
          <cell r="F35">
            <v>0</v>
          </cell>
          <cell r="G35">
            <v>0</v>
          </cell>
          <cell r="K35">
            <v>0</v>
          </cell>
          <cell r="L35">
            <v>0</v>
          </cell>
          <cell r="M35">
            <v>0</v>
          </cell>
          <cell r="N35">
            <v>0</v>
          </cell>
          <cell r="O35">
            <v>0</v>
          </cell>
          <cell r="P35">
            <v>0</v>
          </cell>
          <cell r="Q35">
            <v>0</v>
          </cell>
          <cell r="R35">
            <v>0</v>
          </cell>
          <cell r="S35">
            <v>0</v>
          </cell>
        </row>
        <row r="36">
          <cell r="D36">
            <v>0</v>
          </cell>
          <cell r="E36">
            <v>0</v>
          </cell>
          <cell r="F36">
            <v>0</v>
          </cell>
          <cell r="G36">
            <v>0</v>
          </cell>
          <cell r="K36">
            <v>0</v>
          </cell>
          <cell r="L36">
            <v>0</v>
          </cell>
          <cell r="M36">
            <v>0</v>
          </cell>
          <cell r="N36">
            <v>0</v>
          </cell>
          <cell r="O36">
            <v>0</v>
          </cell>
          <cell r="P36">
            <v>0</v>
          </cell>
          <cell r="Q36">
            <v>0</v>
          </cell>
          <cell r="R36">
            <v>0</v>
          </cell>
          <cell r="S36">
            <v>0</v>
          </cell>
        </row>
        <row r="37">
          <cell r="D37">
            <v>0</v>
          </cell>
          <cell r="E37">
            <v>0</v>
          </cell>
          <cell r="F37">
            <v>0</v>
          </cell>
          <cell r="G37">
            <v>0</v>
          </cell>
          <cell r="K37">
            <v>0</v>
          </cell>
          <cell r="L37">
            <v>0</v>
          </cell>
          <cell r="M37">
            <v>0</v>
          </cell>
          <cell r="N37">
            <v>0</v>
          </cell>
          <cell r="O37">
            <v>0</v>
          </cell>
          <cell r="P37">
            <v>0</v>
          </cell>
          <cell r="Q37">
            <v>0</v>
          </cell>
          <cell r="R37">
            <v>0</v>
          </cell>
          <cell r="S37">
            <v>0</v>
          </cell>
        </row>
      </sheetData>
      <sheetData sheetId="5">
        <row r="4">
          <cell r="D4">
            <v>0</v>
          </cell>
        </row>
        <row r="5">
          <cell r="D5">
            <v>0</v>
          </cell>
        </row>
        <row r="6">
          <cell r="D6">
            <v>431960</v>
          </cell>
        </row>
        <row r="13">
          <cell r="C13">
            <v>0</v>
          </cell>
          <cell r="D13">
            <v>0</v>
          </cell>
        </row>
        <row r="14">
          <cell r="C14">
            <v>0</v>
          </cell>
          <cell r="D14">
            <v>0</v>
          </cell>
        </row>
        <row r="15">
          <cell r="C15">
            <v>1000</v>
          </cell>
          <cell r="D15">
            <v>1401</v>
          </cell>
        </row>
        <row r="17">
          <cell r="C17">
            <v>0</v>
          </cell>
          <cell r="D17">
            <v>0</v>
          </cell>
        </row>
        <row r="18">
          <cell r="C18">
            <v>0</v>
          </cell>
          <cell r="D18">
            <v>0</v>
          </cell>
        </row>
        <row r="19">
          <cell r="C19">
            <v>0</v>
          </cell>
          <cell r="D19">
            <v>0</v>
          </cell>
        </row>
        <row r="20">
          <cell r="C20">
            <v>49346</v>
          </cell>
          <cell r="D20">
            <v>7151102</v>
          </cell>
        </row>
        <row r="21">
          <cell r="C21">
            <v>0</v>
          </cell>
          <cell r="D21">
            <v>0</v>
          </cell>
        </row>
        <row r="22">
          <cell r="C22">
            <v>0</v>
          </cell>
          <cell r="D22">
            <v>0</v>
          </cell>
        </row>
        <row r="23">
          <cell r="C23">
            <v>0</v>
          </cell>
          <cell r="D23">
            <v>0</v>
          </cell>
        </row>
        <row r="24">
          <cell r="C24">
            <v>0</v>
          </cell>
          <cell r="D24">
            <v>0</v>
          </cell>
        </row>
        <row r="25">
          <cell r="C25">
            <v>0</v>
          </cell>
          <cell r="D25">
            <v>0</v>
          </cell>
        </row>
        <row r="27">
          <cell r="C27">
            <v>57739</v>
          </cell>
          <cell r="D27">
            <v>65340</v>
          </cell>
        </row>
        <row r="28">
          <cell r="C28">
            <v>0</v>
          </cell>
          <cell r="D28">
            <v>0</v>
          </cell>
        </row>
        <row r="30">
          <cell r="C30">
            <v>4830458.382</v>
          </cell>
          <cell r="D30">
            <v>102146062.695</v>
          </cell>
        </row>
        <row r="31">
          <cell r="C31">
            <v>0</v>
          </cell>
          <cell r="D31">
            <v>0</v>
          </cell>
        </row>
        <row r="32">
          <cell r="C32">
            <v>327969.655</v>
          </cell>
          <cell r="D32">
            <v>7101819.931</v>
          </cell>
        </row>
      </sheetData>
      <sheetData sheetId="6">
        <row r="9">
          <cell r="C9">
            <v>331</v>
          </cell>
          <cell r="E9">
            <v>292</v>
          </cell>
          <cell r="F9">
            <v>374</v>
          </cell>
          <cell r="G9">
            <v>4</v>
          </cell>
          <cell r="L9">
            <v>283</v>
          </cell>
          <cell r="M9">
            <v>0</v>
          </cell>
          <cell r="O9">
            <v>234</v>
          </cell>
          <cell r="P9">
            <v>1</v>
          </cell>
          <cell r="Q9">
            <v>133</v>
          </cell>
          <cell r="R9">
            <v>8</v>
          </cell>
          <cell r="S9">
            <v>3</v>
          </cell>
        </row>
        <row r="11">
          <cell r="E11">
            <v>4214256.132</v>
          </cell>
          <cell r="F11">
            <v>1737695.967</v>
          </cell>
          <cell r="G11">
            <v>10904</v>
          </cell>
          <cell r="L11">
            <v>1517540.92</v>
          </cell>
          <cell r="M11">
            <v>0</v>
          </cell>
          <cell r="N11">
            <v>0</v>
          </cell>
          <cell r="O11">
            <v>2889174.142</v>
          </cell>
          <cell r="P11">
            <v>1000</v>
          </cell>
          <cell r="Q11">
            <v>1426248.037</v>
          </cell>
          <cell r="R11">
            <v>49346</v>
          </cell>
          <cell r="S11">
            <v>57739</v>
          </cell>
        </row>
        <row r="12">
          <cell r="E12">
            <v>0</v>
          </cell>
          <cell r="F12">
            <v>2100</v>
          </cell>
          <cell r="G12">
            <v>0</v>
          </cell>
          <cell r="L12">
            <v>2100</v>
          </cell>
          <cell r="M12">
            <v>0</v>
          </cell>
          <cell r="N12">
            <v>0</v>
          </cell>
          <cell r="O12">
            <v>0</v>
          </cell>
          <cell r="P12">
            <v>0</v>
          </cell>
          <cell r="Q12">
            <v>0</v>
          </cell>
          <cell r="R12">
            <v>0</v>
          </cell>
          <cell r="S12">
            <v>0</v>
          </cell>
        </row>
        <row r="13">
          <cell r="E13">
            <v>398387</v>
          </cell>
          <cell r="F13">
            <v>775787</v>
          </cell>
          <cell r="G13">
            <v>39800</v>
          </cell>
          <cell r="L13">
            <v>125600</v>
          </cell>
          <cell r="M13">
            <v>0</v>
          </cell>
          <cell r="N13">
            <v>0</v>
          </cell>
          <cell r="O13">
            <v>711285</v>
          </cell>
          <cell r="P13">
            <v>0</v>
          </cell>
          <cell r="Q13">
            <v>297489</v>
          </cell>
          <cell r="R13">
            <v>0</v>
          </cell>
          <cell r="S13">
            <v>0</v>
          </cell>
        </row>
        <row r="14">
          <cell r="E14">
            <v>0</v>
          </cell>
          <cell r="F14">
            <v>19585</v>
          </cell>
          <cell r="G14">
            <v>0</v>
          </cell>
          <cell r="L14">
            <v>9585</v>
          </cell>
          <cell r="M14">
            <v>0</v>
          </cell>
          <cell r="N14">
            <v>0</v>
          </cell>
          <cell r="O14">
            <v>10000</v>
          </cell>
          <cell r="P14">
            <v>0</v>
          </cell>
          <cell r="Q14">
            <v>0</v>
          </cell>
          <cell r="R14">
            <v>0</v>
          </cell>
          <cell r="S14">
            <v>0</v>
          </cell>
        </row>
        <row r="15">
          <cell r="E15">
            <v>0</v>
          </cell>
          <cell r="F15">
            <v>3800</v>
          </cell>
          <cell r="G15">
            <v>0</v>
          </cell>
          <cell r="L15">
            <v>1800</v>
          </cell>
          <cell r="M15">
            <v>0</v>
          </cell>
          <cell r="N15">
            <v>0</v>
          </cell>
          <cell r="O15">
            <v>2000</v>
          </cell>
          <cell r="P15">
            <v>0</v>
          </cell>
          <cell r="Q15">
            <v>0</v>
          </cell>
          <cell r="R15">
            <v>0</v>
          </cell>
          <cell r="S15">
            <v>0</v>
          </cell>
        </row>
        <row r="16">
          <cell r="E16">
            <v>0</v>
          </cell>
          <cell r="F16">
            <v>0</v>
          </cell>
          <cell r="G16">
            <v>0</v>
          </cell>
          <cell r="L16">
            <v>0</v>
          </cell>
          <cell r="M16">
            <v>0</v>
          </cell>
          <cell r="N16">
            <v>0</v>
          </cell>
          <cell r="O16">
            <v>0</v>
          </cell>
          <cell r="P16">
            <v>0</v>
          </cell>
          <cell r="Q16">
            <v>0</v>
          </cell>
          <cell r="R16">
            <v>0</v>
          </cell>
          <cell r="S16">
            <v>0</v>
          </cell>
        </row>
      </sheetData>
      <sheetData sheetId="8">
        <row r="11">
          <cell r="B11" t="str">
            <v>Hoàng Mạnh Cường</v>
          </cell>
          <cell r="C11">
            <v>13</v>
          </cell>
          <cell r="E11">
            <v>0</v>
          </cell>
          <cell r="F11">
            <v>13</v>
          </cell>
          <cell r="G11">
            <v>0</v>
          </cell>
          <cell r="H11">
            <v>0</v>
          </cell>
          <cell r="L11">
            <v>13</v>
          </cell>
          <cell r="M11">
            <v>0</v>
          </cell>
          <cell r="N11">
            <v>0</v>
          </cell>
          <cell r="O11">
            <v>0</v>
          </cell>
          <cell r="P11">
            <v>0</v>
          </cell>
          <cell r="Q11">
            <v>0</v>
          </cell>
          <cell r="R11">
            <v>0</v>
          </cell>
          <cell r="S11">
            <v>0</v>
          </cell>
        </row>
        <row r="12">
          <cell r="B12" t="str">
            <v>Trương Thị Mỳ</v>
          </cell>
          <cell r="C12">
            <v>82</v>
          </cell>
          <cell r="E12">
            <v>50</v>
          </cell>
          <cell r="F12">
            <v>98</v>
          </cell>
          <cell r="G12">
            <v>1</v>
          </cell>
          <cell r="H12">
            <v>0</v>
          </cell>
          <cell r="L12">
            <v>85</v>
          </cell>
          <cell r="M12">
            <v>1</v>
          </cell>
          <cell r="N12">
            <v>39</v>
          </cell>
          <cell r="O12">
            <v>0</v>
          </cell>
          <cell r="P12">
            <v>0</v>
          </cell>
          <cell r="Q12">
            <v>16</v>
          </cell>
          <cell r="R12">
            <v>4</v>
          </cell>
          <cell r="S12">
            <v>2</v>
          </cell>
        </row>
        <row r="13">
          <cell r="B13" t="str">
            <v>Thái Văn Thanh</v>
          </cell>
          <cell r="C13">
            <v>87</v>
          </cell>
          <cell r="E13">
            <v>118</v>
          </cell>
          <cell r="F13">
            <v>110</v>
          </cell>
          <cell r="G13">
            <v>1</v>
          </cell>
          <cell r="H13">
            <v>0</v>
          </cell>
          <cell r="L13">
            <v>94</v>
          </cell>
          <cell r="M13">
            <v>0</v>
          </cell>
          <cell r="N13">
            <v>72</v>
          </cell>
          <cell r="O13">
            <v>0</v>
          </cell>
          <cell r="P13">
            <v>0</v>
          </cell>
          <cell r="Q13">
            <v>56</v>
          </cell>
          <cell r="R13">
            <v>5</v>
          </cell>
          <cell r="S13">
            <v>0</v>
          </cell>
        </row>
        <row r="14">
          <cell r="B14" t="str">
            <v>Phùng Anh Thụ</v>
          </cell>
          <cell r="C14">
            <v>85</v>
          </cell>
          <cell r="E14">
            <v>143</v>
          </cell>
          <cell r="F14">
            <v>100</v>
          </cell>
          <cell r="G14">
            <v>0</v>
          </cell>
          <cell r="H14">
            <v>0</v>
          </cell>
          <cell r="L14">
            <v>87</v>
          </cell>
          <cell r="M14">
            <v>1</v>
          </cell>
          <cell r="N14">
            <v>67</v>
          </cell>
          <cell r="O14">
            <v>0</v>
          </cell>
          <cell r="P14">
            <v>3</v>
          </cell>
          <cell r="Q14">
            <v>82</v>
          </cell>
          <cell r="R14">
            <v>3</v>
          </cell>
          <cell r="S14">
            <v>0</v>
          </cell>
        </row>
        <row r="15">
          <cell r="B15" t="str">
            <v>Nguyễn Thị Gia Nghĩa</v>
          </cell>
          <cell r="C15">
            <v>133</v>
          </cell>
          <cell r="E15">
            <v>185</v>
          </cell>
          <cell r="F15">
            <v>151</v>
          </cell>
          <cell r="G15">
            <v>6</v>
          </cell>
          <cell r="H15">
            <v>0</v>
          </cell>
          <cell r="L15">
            <v>119</v>
          </cell>
          <cell r="M15">
            <v>1</v>
          </cell>
          <cell r="N15">
            <v>115</v>
          </cell>
          <cell r="O15">
            <v>0</v>
          </cell>
          <cell r="P15">
            <v>0</v>
          </cell>
          <cell r="Q15">
            <v>90</v>
          </cell>
          <cell r="R15">
            <v>5</v>
          </cell>
          <cell r="S15">
            <v>0</v>
          </cell>
        </row>
        <row r="16">
          <cell r="B16" t="str">
            <v>Nguyễn Vũ Thái Bảo</v>
          </cell>
          <cell r="C16">
            <v>86</v>
          </cell>
          <cell r="E16">
            <v>54</v>
          </cell>
          <cell r="F16">
            <v>107</v>
          </cell>
          <cell r="G16">
            <v>2</v>
          </cell>
          <cell r="H16">
            <v>0</v>
          </cell>
          <cell r="L16">
            <v>63</v>
          </cell>
          <cell r="M16">
            <v>2</v>
          </cell>
          <cell r="N16">
            <v>68</v>
          </cell>
          <cell r="O16">
            <v>0</v>
          </cell>
          <cell r="P16">
            <v>0</v>
          </cell>
          <cell r="Q16">
            <v>26</v>
          </cell>
          <cell r="R16">
            <v>0</v>
          </cell>
          <cell r="S16">
            <v>0</v>
          </cell>
        </row>
      </sheetData>
      <sheetData sheetId="9">
        <row r="11">
          <cell r="B11" t="str">
            <v>Hoàng Mạnh Cường</v>
          </cell>
          <cell r="D11">
            <v>0</v>
          </cell>
          <cell r="E11">
            <v>3900</v>
          </cell>
          <cell r="F11">
            <v>0</v>
          </cell>
          <cell r="G11">
            <v>0</v>
          </cell>
          <cell r="K11">
            <v>3900</v>
          </cell>
          <cell r="L11">
            <v>0</v>
          </cell>
          <cell r="M11">
            <v>0</v>
          </cell>
          <cell r="N11">
            <v>0</v>
          </cell>
          <cell r="O11">
            <v>0</v>
          </cell>
          <cell r="P11">
            <v>0</v>
          </cell>
          <cell r="Q11">
            <v>0</v>
          </cell>
          <cell r="R11">
            <v>0</v>
          </cell>
          <cell r="S11">
            <v>0</v>
          </cell>
        </row>
        <row r="12">
          <cell r="B12" t="str">
            <v>Trương Thị Mỳ</v>
          </cell>
          <cell r="D12">
            <v>43473633</v>
          </cell>
          <cell r="E12">
            <v>9831491</v>
          </cell>
          <cell r="F12">
            <v>9425</v>
          </cell>
          <cell r="G12">
            <v>0</v>
          </cell>
          <cell r="K12">
            <v>4880888</v>
          </cell>
          <cell r="L12">
            <v>177000</v>
          </cell>
          <cell r="M12">
            <v>0</v>
          </cell>
          <cell r="N12">
            <v>41445271</v>
          </cell>
          <cell r="O12">
            <v>0</v>
          </cell>
          <cell r="P12">
            <v>0</v>
          </cell>
          <cell r="Q12">
            <v>6071596</v>
          </cell>
          <cell r="R12">
            <v>665872</v>
          </cell>
          <cell r="S12">
            <v>55072</v>
          </cell>
        </row>
        <row r="13">
          <cell r="B13" t="str">
            <v>Thái Văn Thanh</v>
          </cell>
          <cell r="D13">
            <v>26805117</v>
          </cell>
          <cell r="E13">
            <v>8972154</v>
          </cell>
          <cell r="F13">
            <v>90641</v>
          </cell>
          <cell r="G13">
            <v>0</v>
          </cell>
          <cell r="K13">
            <v>9953557</v>
          </cell>
          <cell r="L13">
            <v>0</v>
          </cell>
          <cell r="M13">
            <v>0</v>
          </cell>
          <cell r="N13">
            <v>5684559</v>
          </cell>
          <cell r="O13">
            <v>0</v>
          </cell>
          <cell r="P13">
            <v>0</v>
          </cell>
          <cell r="Q13">
            <v>17627289</v>
          </cell>
          <cell r="R13">
            <v>2421225</v>
          </cell>
          <cell r="S13">
            <v>0</v>
          </cell>
        </row>
        <row r="14">
          <cell r="B14" t="str">
            <v>Phùng Anh Thụ</v>
          </cell>
          <cell r="D14">
            <v>76103733.84</v>
          </cell>
          <cell r="E14">
            <v>13916296.228</v>
          </cell>
          <cell r="F14">
            <v>1888616.667</v>
          </cell>
          <cell r="G14">
            <v>0</v>
          </cell>
          <cell r="K14">
            <v>2018168.92</v>
          </cell>
          <cell r="L14">
            <v>300000</v>
          </cell>
          <cell r="M14">
            <v>0</v>
          </cell>
          <cell r="N14">
            <v>21246929.656999998</v>
          </cell>
          <cell r="O14">
            <v>0</v>
          </cell>
          <cell r="P14">
            <v>2401</v>
          </cell>
          <cell r="Q14">
            <v>64539120.824</v>
          </cell>
          <cell r="R14">
            <v>24793</v>
          </cell>
          <cell r="S14">
            <v>0</v>
          </cell>
        </row>
        <row r="15">
          <cell r="B15" t="str">
            <v>Nguyễn Thị Gia Nghĩa</v>
          </cell>
          <cell r="D15">
            <v>73305200.82900001</v>
          </cell>
          <cell r="E15">
            <v>62813087</v>
          </cell>
          <cell r="F15">
            <v>23805769</v>
          </cell>
          <cell r="G15">
            <v>0</v>
          </cell>
          <cell r="K15">
            <v>8952452</v>
          </cell>
          <cell r="L15">
            <v>231960</v>
          </cell>
          <cell r="M15">
            <v>0</v>
          </cell>
          <cell r="N15">
            <v>69867653.21700001</v>
          </cell>
          <cell r="O15">
            <v>0</v>
          </cell>
          <cell r="P15">
            <v>0</v>
          </cell>
          <cell r="Q15">
            <v>26750670.612</v>
          </cell>
          <cell r="R15">
            <v>6509783</v>
          </cell>
          <cell r="S15">
            <v>0</v>
          </cell>
        </row>
        <row r="16">
          <cell r="B16" t="str">
            <v>Nguyễn Vũ Thái Bảo</v>
          </cell>
          <cell r="D16">
            <v>7211333</v>
          </cell>
          <cell r="E16">
            <v>4561913</v>
          </cell>
          <cell r="F16">
            <v>122030</v>
          </cell>
          <cell r="G16">
            <v>0</v>
          </cell>
          <cell r="K16">
            <v>990065</v>
          </cell>
          <cell r="L16">
            <v>68007</v>
          </cell>
          <cell r="M16">
            <v>0</v>
          </cell>
          <cell r="N16">
            <v>7704110</v>
          </cell>
          <cell r="O16">
            <v>0</v>
          </cell>
          <cell r="P16">
            <v>0</v>
          </cell>
          <cell r="Q16">
            <v>2889034</v>
          </cell>
          <cell r="R16">
            <v>0</v>
          </cell>
          <cell r="S16">
            <v>0</v>
          </cell>
        </row>
      </sheetData>
      <sheetData sheetId="19">
        <row r="7">
          <cell r="E7">
            <v>88</v>
          </cell>
          <cell r="H7">
            <v>692642.3740000001</v>
          </cell>
        </row>
        <row r="8">
          <cell r="E8">
            <v>20</v>
          </cell>
          <cell r="H8">
            <v>501532.333</v>
          </cell>
        </row>
        <row r="9">
          <cell r="E9">
            <v>0</v>
          </cell>
          <cell r="H9">
            <v>0</v>
          </cell>
        </row>
        <row r="10">
          <cell r="E10">
            <v>0</v>
          </cell>
          <cell r="H10">
            <v>0</v>
          </cell>
        </row>
        <row r="11">
          <cell r="E11">
            <v>0</v>
          </cell>
          <cell r="H11">
            <v>0</v>
          </cell>
        </row>
        <row r="12">
          <cell r="E12">
            <v>79</v>
          </cell>
          <cell r="H12">
            <v>2009798</v>
          </cell>
        </row>
        <row r="13">
          <cell r="E13">
            <v>0</v>
          </cell>
          <cell r="H13">
            <v>0</v>
          </cell>
        </row>
        <row r="14">
          <cell r="E14">
            <v>7</v>
          </cell>
          <cell r="H14">
            <v>9171</v>
          </cell>
        </row>
        <row r="15">
          <cell r="E15">
            <v>3</v>
          </cell>
          <cell r="H15">
            <v>3759</v>
          </cell>
        </row>
        <row r="16">
          <cell r="E16">
            <v>0</v>
          </cell>
          <cell r="H16">
            <v>0</v>
          </cell>
        </row>
        <row r="17">
          <cell r="E17">
            <v>0</v>
          </cell>
          <cell r="H17">
            <v>0</v>
          </cell>
        </row>
        <row r="18">
          <cell r="E18">
            <v>0</v>
          </cell>
          <cell r="H18">
            <v>0</v>
          </cell>
        </row>
        <row r="19">
          <cell r="E19">
            <v>0</v>
          </cell>
          <cell r="H19">
            <v>0</v>
          </cell>
        </row>
        <row r="21">
          <cell r="E21">
            <v>50</v>
          </cell>
          <cell r="H21">
            <v>13274128.8</v>
          </cell>
        </row>
        <row r="22">
          <cell r="E22">
            <v>8</v>
          </cell>
          <cell r="H22">
            <v>1533441.489</v>
          </cell>
        </row>
        <row r="23">
          <cell r="E23">
            <v>10</v>
          </cell>
          <cell r="H23">
            <v>3980810</v>
          </cell>
        </row>
        <row r="24">
          <cell r="E24">
            <v>0</v>
          </cell>
          <cell r="H24">
            <v>0</v>
          </cell>
        </row>
        <row r="25">
          <cell r="E25">
            <v>0</v>
          </cell>
          <cell r="H25">
            <v>0</v>
          </cell>
        </row>
        <row r="26">
          <cell r="E26">
            <v>14</v>
          </cell>
          <cell r="H26">
            <v>587102</v>
          </cell>
        </row>
        <row r="27">
          <cell r="E27">
            <v>0</v>
          </cell>
          <cell r="H27">
            <v>0</v>
          </cell>
        </row>
        <row r="28">
          <cell r="E28">
            <v>3</v>
          </cell>
          <cell r="H28">
            <v>67000</v>
          </cell>
        </row>
        <row r="29">
          <cell r="E29">
            <v>0</v>
          </cell>
          <cell r="H29">
            <v>0</v>
          </cell>
        </row>
        <row r="30">
          <cell r="E30">
            <v>0</v>
          </cell>
          <cell r="H30">
            <v>0</v>
          </cell>
        </row>
        <row r="31">
          <cell r="E31">
            <v>0</v>
          </cell>
          <cell r="H31">
            <v>0</v>
          </cell>
        </row>
        <row r="32">
          <cell r="E32">
            <v>0</v>
          </cell>
          <cell r="H32">
            <v>0</v>
          </cell>
        </row>
        <row r="33">
          <cell r="E33">
            <v>0</v>
          </cell>
          <cell r="H3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1">
        <row r="11">
          <cell r="C11">
            <v>9</v>
          </cell>
          <cell r="E11">
            <v>4</v>
          </cell>
          <cell r="F11">
            <v>10</v>
          </cell>
          <cell r="H11">
            <v>0</v>
          </cell>
          <cell r="L11">
            <v>7</v>
          </cell>
          <cell r="N11">
            <v>7</v>
          </cell>
          <cell r="O11">
            <v>0</v>
          </cell>
          <cell r="Q11">
            <v>0</v>
          </cell>
        </row>
        <row r="16">
          <cell r="C16">
            <v>8</v>
          </cell>
          <cell r="E16">
            <v>13</v>
          </cell>
          <cell r="F16">
            <v>15</v>
          </cell>
          <cell r="L16">
            <v>11</v>
          </cell>
          <cell r="N16">
            <v>8</v>
          </cell>
          <cell r="R16">
            <v>9</v>
          </cell>
        </row>
        <row r="17">
          <cell r="C17">
            <v>0</v>
          </cell>
          <cell r="F17">
            <v>0</v>
          </cell>
          <cell r="L17">
            <v>0</v>
          </cell>
        </row>
        <row r="18">
          <cell r="C18">
            <v>9</v>
          </cell>
          <cell r="F18">
            <v>9</v>
          </cell>
          <cell r="L18">
            <v>9</v>
          </cell>
          <cell r="N18">
            <v>0</v>
          </cell>
        </row>
        <row r="19">
          <cell r="N19">
            <v>0</v>
          </cell>
        </row>
        <row r="23">
          <cell r="C23">
            <v>3</v>
          </cell>
          <cell r="F23">
            <v>3</v>
          </cell>
          <cell r="L23">
            <v>3</v>
          </cell>
        </row>
        <row r="25">
          <cell r="C25">
            <v>5</v>
          </cell>
          <cell r="E25">
            <v>5</v>
          </cell>
          <cell r="L25">
            <v>0</v>
          </cell>
          <cell r="M25">
            <v>0</v>
          </cell>
          <cell r="N25">
            <v>4</v>
          </cell>
          <cell r="R25">
            <v>1</v>
          </cell>
        </row>
        <row r="26">
          <cell r="C26">
            <v>2</v>
          </cell>
          <cell r="E26">
            <v>2</v>
          </cell>
          <cell r="L26">
            <v>0</v>
          </cell>
          <cell r="M26">
            <v>0</v>
          </cell>
          <cell r="N26">
            <v>2</v>
          </cell>
        </row>
        <row r="30">
          <cell r="E30">
            <v>0</v>
          </cell>
          <cell r="M30">
            <v>0</v>
          </cell>
          <cell r="N30">
            <v>0</v>
          </cell>
        </row>
        <row r="32">
          <cell r="C32">
            <v>1</v>
          </cell>
          <cell r="F32">
            <v>1</v>
          </cell>
          <cell r="L32">
            <v>1</v>
          </cell>
          <cell r="N32">
            <v>0</v>
          </cell>
          <cell r="R32">
            <v>0</v>
          </cell>
        </row>
      </sheetData>
      <sheetData sheetId="2">
        <row r="20">
          <cell r="D20">
            <v>1</v>
          </cell>
        </row>
        <row r="22">
          <cell r="C22">
            <v>9</v>
          </cell>
        </row>
      </sheetData>
      <sheetData sheetId="3">
        <row r="11">
          <cell r="D11">
            <v>28634</v>
          </cell>
          <cell r="E11">
            <v>83294</v>
          </cell>
          <cell r="K11">
            <v>47138</v>
          </cell>
          <cell r="N11">
            <v>64790</v>
          </cell>
        </row>
        <row r="16">
          <cell r="D16">
            <v>15300</v>
          </cell>
          <cell r="E16">
            <v>19850</v>
          </cell>
          <cell r="K16">
            <v>16650</v>
          </cell>
          <cell r="N16">
            <v>18500</v>
          </cell>
        </row>
        <row r="18">
          <cell r="E18">
            <v>2700</v>
          </cell>
          <cell r="K18">
            <v>2700</v>
          </cell>
        </row>
        <row r="23">
          <cell r="E23">
            <v>13100</v>
          </cell>
          <cell r="K23">
            <v>13100</v>
          </cell>
        </row>
        <row r="25">
          <cell r="D25">
            <v>4475000</v>
          </cell>
          <cell r="K25">
            <v>5000</v>
          </cell>
          <cell r="L25">
            <v>0</v>
          </cell>
          <cell r="N25">
            <v>220000</v>
          </cell>
          <cell r="R25">
            <v>4250000</v>
          </cell>
        </row>
        <row r="26">
          <cell r="D26">
            <v>335089</v>
          </cell>
          <cell r="K26">
            <v>0</v>
          </cell>
          <cell r="L26">
            <v>0</v>
          </cell>
          <cell r="N26">
            <v>335089</v>
          </cell>
        </row>
        <row r="30">
          <cell r="L30">
            <v>0</v>
          </cell>
          <cell r="N30">
            <v>0</v>
          </cell>
        </row>
        <row r="32">
          <cell r="E32">
            <v>12000</v>
          </cell>
          <cell r="K32">
            <v>12000</v>
          </cell>
          <cell r="N32">
            <v>0</v>
          </cell>
          <cell r="R32">
            <v>0</v>
          </cell>
        </row>
      </sheetData>
      <sheetData sheetId="5">
        <row r="20">
          <cell r="D20">
            <v>4250000</v>
          </cell>
        </row>
      </sheetData>
      <sheetData sheetId="6">
        <row r="9">
          <cell r="C9">
            <v>33</v>
          </cell>
          <cell r="E9">
            <v>5</v>
          </cell>
          <cell r="F9">
            <v>28</v>
          </cell>
          <cell r="L9">
            <v>25</v>
          </cell>
          <cell r="O9">
            <v>8</v>
          </cell>
        </row>
        <row r="11">
          <cell r="E11">
            <v>41634</v>
          </cell>
          <cell r="F11">
            <v>84350</v>
          </cell>
          <cell r="L11">
            <v>13850</v>
          </cell>
          <cell r="O11">
            <v>112134</v>
          </cell>
        </row>
        <row r="13">
          <cell r="O13">
            <v>0</v>
          </cell>
        </row>
        <row r="14">
          <cell r="F14">
            <v>7800</v>
          </cell>
          <cell r="L14">
            <v>7800</v>
          </cell>
          <cell r="O14">
            <v>0</v>
          </cell>
        </row>
      </sheetData>
      <sheetData sheetId="8">
        <row r="11">
          <cell r="B11" t="str">
            <v>Trần Phú Châu</v>
          </cell>
          <cell r="C11">
            <v>10</v>
          </cell>
          <cell r="F11">
            <v>10</v>
          </cell>
          <cell r="L11">
            <v>10</v>
          </cell>
          <cell r="N11">
            <v>0</v>
          </cell>
          <cell r="R11">
            <v>0</v>
          </cell>
        </row>
        <row r="12">
          <cell r="B12" t="str">
            <v>Đinh Văn Hưng</v>
          </cell>
          <cell r="C12">
            <v>69</v>
          </cell>
          <cell r="E12">
            <v>24</v>
          </cell>
          <cell r="F12">
            <v>69</v>
          </cell>
          <cell r="L12">
            <v>36</v>
          </cell>
          <cell r="M12">
            <v>0</v>
          </cell>
          <cell r="N12">
            <v>40</v>
          </cell>
          <cell r="Q12">
            <v>6</v>
          </cell>
          <cell r="R12">
            <v>9</v>
          </cell>
          <cell r="S12">
            <v>2</v>
          </cell>
        </row>
      </sheetData>
      <sheetData sheetId="10">
        <row r="11">
          <cell r="B11" t="str">
            <v>Trần Phú Châu</v>
          </cell>
          <cell r="E11">
            <v>8750</v>
          </cell>
          <cell r="K11">
            <v>8750</v>
          </cell>
          <cell r="N11">
            <v>0</v>
          </cell>
        </row>
        <row r="12">
          <cell r="B12" t="str">
            <v>Đinh Văn Hưng</v>
          </cell>
          <cell r="D12">
            <v>4854023</v>
          </cell>
          <cell r="E12">
            <v>2931654</v>
          </cell>
          <cell r="K12">
            <v>885110</v>
          </cell>
          <cell r="N12">
            <v>6611332</v>
          </cell>
          <cell r="Q12">
            <v>289235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ngatang"/>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2">
        <row r="11">
          <cell r="C11">
            <v>50</v>
          </cell>
          <cell r="E11">
            <v>90</v>
          </cell>
          <cell r="F11">
            <v>50</v>
          </cell>
          <cell r="G11">
            <v>0</v>
          </cell>
          <cell r="L11">
            <v>38</v>
          </cell>
          <cell r="M11">
            <v>0</v>
          </cell>
          <cell r="N11">
            <v>60</v>
          </cell>
          <cell r="Q11">
            <v>31</v>
          </cell>
          <cell r="R11">
            <v>11</v>
          </cell>
          <cell r="S11">
            <v>0</v>
          </cell>
        </row>
        <row r="12">
          <cell r="E12">
            <v>4</v>
          </cell>
          <cell r="F12">
            <v>0</v>
          </cell>
          <cell r="G12">
            <v>0</v>
          </cell>
          <cell r="L12">
            <v>3</v>
          </cell>
          <cell r="M12">
            <v>0</v>
          </cell>
          <cell r="N12">
            <v>1</v>
          </cell>
          <cell r="Q12">
            <v>0</v>
          </cell>
          <cell r="R12">
            <v>0</v>
          </cell>
        </row>
        <row r="16">
          <cell r="C16">
            <v>70</v>
          </cell>
          <cell r="E16">
            <v>199</v>
          </cell>
          <cell r="F16">
            <v>79</v>
          </cell>
          <cell r="G16">
            <v>1</v>
          </cell>
          <cell r="L16">
            <v>44</v>
          </cell>
          <cell r="M16">
            <v>0</v>
          </cell>
          <cell r="N16">
            <v>84</v>
          </cell>
          <cell r="Q16">
            <v>149</v>
          </cell>
          <cell r="R16">
            <v>0</v>
          </cell>
          <cell r="S16">
            <v>0</v>
          </cell>
        </row>
        <row r="18">
          <cell r="C18">
            <v>133</v>
          </cell>
          <cell r="E18">
            <v>13</v>
          </cell>
          <cell r="F18">
            <v>137</v>
          </cell>
          <cell r="G18">
            <v>0</v>
          </cell>
          <cell r="L18">
            <v>120</v>
          </cell>
          <cell r="M18">
            <v>0</v>
          </cell>
          <cell r="N18">
            <v>26</v>
          </cell>
          <cell r="Q18">
            <v>4</v>
          </cell>
          <cell r="R18">
            <v>0</v>
          </cell>
          <cell r="S18">
            <v>0</v>
          </cell>
        </row>
        <row r="25">
          <cell r="C25">
            <v>9</v>
          </cell>
          <cell r="E25">
            <v>115</v>
          </cell>
          <cell r="F25">
            <v>9</v>
          </cell>
          <cell r="G25">
            <v>0</v>
          </cell>
          <cell r="L25">
            <v>4</v>
          </cell>
          <cell r="M25">
            <v>6</v>
          </cell>
          <cell r="N25">
            <v>59</v>
          </cell>
          <cell r="Q25">
            <v>42</v>
          </cell>
          <cell r="R25">
            <v>13</v>
          </cell>
        </row>
        <row r="26">
          <cell r="E26">
            <v>29</v>
          </cell>
          <cell r="F26">
            <v>0</v>
          </cell>
          <cell r="G26">
            <v>0</v>
          </cell>
          <cell r="L26">
            <v>1</v>
          </cell>
          <cell r="M26">
            <v>0</v>
          </cell>
          <cell r="N26">
            <v>7</v>
          </cell>
          <cell r="Q26">
            <v>21</v>
          </cell>
          <cell r="R26">
            <v>0</v>
          </cell>
        </row>
        <row r="30">
          <cell r="C30">
            <v>7</v>
          </cell>
          <cell r="E30">
            <v>48</v>
          </cell>
          <cell r="F30">
            <v>7</v>
          </cell>
          <cell r="G30">
            <v>1</v>
          </cell>
          <cell r="L30">
            <v>5</v>
          </cell>
          <cell r="M30">
            <v>0</v>
          </cell>
          <cell r="N30">
            <v>29</v>
          </cell>
          <cell r="Q30">
            <v>20</v>
          </cell>
          <cell r="R30">
            <v>0</v>
          </cell>
        </row>
        <row r="31">
          <cell r="E31">
            <v>0</v>
          </cell>
          <cell r="F31">
            <v>0</v>
          </cell>
          <cell r="G31">
            <v>0</v>
          </cell>
          <cell r="L31">
            <v>0</v>
          </cell>
          <cell r="M31">
            <v>0</v>
          </cell>
          <cell r="N31">
            <v>0</v>
          </cell>
          <cell r="Q31">
            <v>0</v>
          </cell>
          <cell r="R31">
            <v>0</v>
          </cell>
        </row>
        <row r="32">
          <cell r="C32">
            <v>2</v>
          </cell>
          <cell r="E32">
            <v>20</v>
          </cell>
          <cell r="F32">
            <v>2</v>
          </cell>
          <cell r="G32">
            <v>0</v>
          </cell>
          <cell r="L32">
            <v>2</v>
          </cell>
          <cell r="M32">
            <v>0</v>
          </cell>
          <cell r="N32">
            <v>12</v>
          </cell>
          <cell r="Q32">
            <v>7</v>
          </cell>
          <cell r="R32">
            <v>1</v>
          </cell>
        </row>
      </sheetData>
      <sheetData sheetId="3">
        <row r="4">
          <cell r="C4">
            <v>0</v>
          </cell>
        </row>
        <row r="6">
          <cell r="D6">
            <v>6</v>
          </cell>
        </row>
        <row r="20">
          <cell r="C20">
            <v>11</v>
          </cell>
          <cell r="D20">
            <v>14</v>
          </cell>
        </row>
        <row r="30">
          <cell r="C30">
            <v>184</v>
          </cell>
          <cell r="D30">
            <v>90</v>
          </cell>
        </row>
      </sheetData>
      <sheetData sheetId="4">
        <row r="11">
          <cell r="D11">
            <v>1192615.712</v>
          </cell>
          <cell r="E11">
            <v>340778</v>
          </cell>
          <cell r="F11">
            <v>0</v>
          </cell>
          <cell r="K11">
            <v>360888</v>
          </cell>
          <cell r="L11">
            <v>0</v>
          </cell>
          <cell r="N11">
            <v>713944.5</v>
          </cell>
          <cell r="Q11">
            <v>325051.21200000006</v>
          </cell>
          <cell r="R11">
            <v>133510</v>
          </cell>
        </row>
        <row r="12">
          <cell r="D12">
            <v>86580.151</v>
          </cell>
          <cell r="E12">
            <v>0</v>
          </cell>
          <cell r="F12">
            <v>0</v>
          </cell>
          <cell r="K12">
            <v>75887.151</v>
          </cell>
          <cell r="L12">
            <v>0</v>
          </cell>
          <cell r="N12">
            <v>10693</v>
          </cell>
          <cell r="Q12">
            <v>0</v>
          </cell>
          <cell r="R12">
            <v>0</v>
          </cell>
        </row>
        <row r="16">
          <cell r="D16">
            <v>4975130</v>
          </cell>
          <cell r="E16">
            <v>455729.5</v>
          </cell>
          <cell r="F16">
            <v>400</v>
          </cell>
          <cell r="K16">
            <v>363795</v>
          </cell>
          <cell r="L16">
            <v>0</v>
          </cell>
          <cell r="N16">
            <v>646531.5</v>
          </cell>
          <cell r="Q16">
            <v>4420133</v>
          </cell>
          <cell r="R16">
            <v>0</v>
          </cell>
        </row>
        <row r="18">
          <cell r="D18">
            <v>23219</v>
          </cell>
          <cell r="E18">
            <v>65762</v>
          </cell>
          <cell r="F18">
            <v>0</v>
          </cell>
          <cell r="K18">
            <v>60562</v>
          </cell>
          <cell r="N18">
            <v>23969</v>
          </cell>
          <cell r="Q18">
            <v>4450</v>
          </cell>
          <cell r="R18">
            <v>0</v>
          </cell>
        </row>
        <row r="25">
          <cell r="D25">
            <v>43629822</v>
          </cell>
          <cell r="E25">
            <v>3156166</v>
          </cell>
          <cell r="F25">
            <v>0</v>
          </cell>
          <cell r="K25">
            <v>844400</v>
          </cell>
          <cell r="L25">
            <v>22904389</v>
          </cell>
          <cell r="N25">
            <v>9045513</v>
          </cell>
          <cell r="Q25">
            <v>10182634</v>
          </cell>
          <cell r="R25">
            <v>3809052</v>
          </cell>
          <cell r="S25">
            <v>0</v>
          </cell>
        </row>
        <row r="26">
          <cell r="D26">
            <v>31929782.535</v>
          </cell>
          <cell r="E26">
            <v>0</v>
          </cell>
          <cell r="F26">
            <v>0</v>
          </cell>
          <cell r="K26">
            <v>1479457.535</v>
          </cell>
          <cell r="L26">
            <v>0</v>
          </cell>
          <cell r="N26">
            <v>19852079</v>
          </cell>
          <cell r="Q26">
            <v>10598246</v>
          </cell>
          <cell r="R26">
            <v>0</v>
          </cell>
          <cell r="S26">
            <v>0</v>
          </cell>
        </row>
        <row r="30">
          <cell r="D30">
            <v>2895051</v>
          </cell>
          <cell r="E30">
            <v>200607</v>
          </cell>
          <cell r="F30">
            <v>86600</v>
          </cell>
          <cell r="K30">
            <v>199055</v>
          </cell>
          <cell r="L30">
            <v>0</v>
          </cell>
          <cell r="N30">
            <v>924755</v>
          </cell>
          <cell r="Q30">
            <v>1885248</v>
          </cell>
          <cell r="R30">
            <v>0</v>
          </cell>
          <cell r="S30">
            <v>0</v>
          </cell>
        </row>
        <row r="31">
          <cell r="D31">
            <v>0</v>
          </cell>
          <cell r="E31">
            <v>0</v>
          </cell>
          <cell r="F31">
            <v>0</v>
          </cell>
          <cell r="K31">
            <v>0</v>
          </cell>
          <cell r="L31">
            <v>0</v>
          </cell>
          <cell r="N31">
            <v>0</v>
          </cell>
          <cell r="Q31">
            <v>0</v>
          </cell>
          <cell r="R31">
            <v>0</v>
          </cell>
          <cell r="S31">
            <v>0</v>
          </cell>
        </row>
        <row r="32">
          <cell r="D32">
            <v>2554767</v>
          </cell>
          <cell r="E32">
            <v>4000</v>
          </cell>
          <cell r="F32">
            <v>0</v>
          </cell>
          <cell r="K32">
            <v>1503000</v>
          </cell>
          <cell r="L32">
            <v>192000</v>
          </cell>
          <cell r="N32">
            <v>218733</v>
          </cell>
          <cell r="Q32">
            <v>13901</v>
          </cell>
          <cell r="R32">
            <v>631133</v>
          </cell>
          <cell r="S32">
            <v>0</v>
          </cell>
        </row>
      </sheetData>
      <sheetData sheetId="6">
        <row r="6">
          <cell r="D6">
            <v>23096389</v>
          </cell>
        </row>
        <row r="20">
          <cell r="C20">
            <v>133510</v>
          </cell>
          <cell r="D20">
            <v>4440185</v>
          </cell>
        </row>
        <row r="30">
          <cell r="C30">
            <v>4749634.212</v>
          </cell>
          <cell r="D30">
            <v>22680029</v>
          </cell>
        </row>
      </sheetData>
      <sheetData sheetId="7">
        <row r="9">
          <cell r="C9">
            <v>266</v>
          </cell>
          <cell r="E9">
            <v>306</v>
          </cell>
          <cell r="F9">
            <v>266</v>
          </cell>
          <cell r="G9">
            <v>1</v>
          </cell>
          <cell r="H9">
            <v>0</v>
          </cell>
          <cell r="L9">
            <v>205</v>
          </cell>
          <cell r="M9">
            <v>0</v>
          </cell>
          <cell r="O9">
            <v>171</v>
          </cell>
          <cell r="P9">
            <v>0</v>
          </cell>
          <cell r="Q9">
            <v>184</v>
          </cell>
          <cell r="R9">
            <v>11</v>
          </cell>
          <cell r="S9">
            <v>0</v>
          </cell>
        </row>
        <row r="11">
          <cell r="E11">
            <v>6277544.863000002</v>
          </cell>
          <cell r="F11">
            <v>862269.5</v>
          </cell>
          <cell r="G11">
            <v>400</v>
          </cell>
          <cell r="L11">
            <v>861132.151</v>
          </cell>
          <cell r="M11">
            <v>0</v>
          </cell>
          <cell r="N11">
            <v>0</v>
          </cell>
          <cell r="O11">
            <v>1395138</v>
          </cell>
          <cell r="Q11">
            <v>4749634.212000001</v>
          </cell>
          <cell r="R11">
            <v>133510</v>
          </cell>
          <cell r="S11">
            <v>0</v>
          </cell>
        </row>
      </sheetData>
      <sheetData sheetId="9">
        <row r="11">
          <cell r="B11" t="str">
            <v>Ngô Đình Hoàng</v>
          </cell>
          <cell r="C11">
            <v>55</v>
          </cell>
          <cell r="E11">
            <v>77</v>
          </cell>
          <cell r="F11">
            <v>96</v>
          </cell>
          <cell r="G11">
            <v>0</v>
          </cell>
          <cell r="L11">
            <v>75</v>
          </cell>
          <cell r="M11">
            <v>0</v>
          </cell>
          <cell r="N11">
            <v>53</v>
          </cell>
          <cell r="Q11">
            <v>36</v>
          </cell>
          <cell r="R11">
            <v>9</v>
          </cell>
          <cell r="S11">
            <v>0</v>
          </cell>
        </row>
        <row r="12">
          <cell r="B12" t="str">
            <v>Nguyễn Chí Thanh</v>
          </cell>
          <cell r="C12">
            <v>66</v>
          </cell>
          <cell r="E12">
            <v>128</v>
          </cell>
          <cell r="F12">
            <v>103</v>
          </cell>
          <cell r="G12">
            <v>1</v>
          </cell>
          <cell r="L12">
            <v>77</v>
          </cell>
          <cell r="M12">
            <v>2</v>
          </cell>
          <cell r="N12">
            <v>77</v>
          </cell>
          <cell r="Q12">
            <v>74</v>
          </cell>
          <cell r="R12">
            <v>0</v>
          </cell>
          <cell r="S12">
            <v>0</v>
          </cell>
        </row>
        <row r="13">
          <cell r="B13" t="str">
            <v>Nguyễn Duy Quang</v>
          </cell>
          <cell r="C13">
            <v>67</v>
          </cell>
          <cell r="E13">
            <v>130</v>
          </cell>
          <cell r="F13">
            <v>111</v>
          </cell>
          <cell r="G13">
            <v>1</v>
          </cell>
          <cell r="L13">
            <v>89</v>
          </cell>
          <cell r="M13">
            <v>1</v>
          </cell>
          <cell r="N13">
            <v>86</v>
          </cell>
          <cell r="Q13">
            <v>51</v>
          </cell>
          <cell r="R13">
            <v>13</v>
          </cell>
          <cell r="S13">
            <v>0</v>
          </cell>
        </row>
        <row r="14">
          <cell r="B14" t="str">
            <v>Nguyễn Hoàng Anh</v>
          </cell>
          <cell r="C14">
            <v>83</v>
          </cell>
          <cell r="E14">
            <v>183</v>
          </cell>
          <cell r="F14">
            <v>142</v>
          </cell>
          <cell r="G14">
            <v>1</v>
          </cell>
          <cell r="L14">
            <v>90</v>
          </cell>
          <cell r="M14">
            <v>5</v>
          </cell>
          <cell r="N14">
            <v>111</v>
          </cell>
          <cell r="Q14">
            <v>115</v>
          </cell>
          <cell r="R14">
            <v>3</v>
          </cell>
          <cell r="S14">
            <v>0</v>
          </cell>
        </row>
        <row r="15">
          <cell r="C15">
            <v>0</v>
          </cell>
        </row>
      </sheetData>
      <sheetData sheetId="11">
        <row r="11">
          <cell r="B11" t="str">
            <v>Ngô Đình Hoàng</v>
          </cell>
          <cell r="D11">
            <v>26695092</v>
          </cell>
          <cell r="E11">
            <v>3490403</v>
          </cell>
          <cell r="F11">
            <v>0</v>
          </cell>
          <cell r="K11">
            <v>1587282</v>
          </cell>
          <cell r="L11">
            <v>0</v>
          </cell>
          <cell r="M11">
            <v>0</v>
          </cell>
          <cell r="N11">
            <v>20510575</v>
          </cell>
          <cell r="Q11">
            <v>5441876</v>
          </cell>
          <cell r="R11">
            <v>2645762</v>
          </cell>
          <cell r="S11">
            <v>0</v>
          </cell>
        </row>
        <row r="12">
          <cell r="B12" t="str">
            <v>Nguyễn Chí Thanh</v>
          </cell>
          <cell r="D12">
            <v>34193356</v>
          </cell>
          <cell r="E12">
            <v>798038</v>
          </cell>
          <cell r="F12">
            <v>39800</v>
          </cell>
          <cell r="K12">
            <v>501783</v>
          </cell>
          <cell r="L12">
            <v>22060000</v>
          </cell>
          <cell r="M12">
            <v>0</v>
          </cell>
          <cell r="N12">
            <v>3611723</v>
          </cell>
          <cell r="Q12">
            <v>8778088</v>
          </cell>
          <cell r="R12">
            <v>0</v>
          </cell>
          <cell r="S12">
            <v>0</v>
          </cell>
        </row>
        <row r="13">
          <cell r="B13" t="str">
            <v>Nguyễn Duy Quang</v>
          </cell>
          <cell r="D13">
            <v>11015174</v>
          </cell>
          <cell r="E13">
            <v>1936743</v>
          </cell>
          <cell r="F13">
            <v>47200</v>
          </cell>
          <cell r="K13">
            <v>595429</v>
          </cell>
          <cell r="L13">
            <v>760000</v>
          </cell>
          <cell r="M13">
            <v>0</v>
          </cell>
          <cell r="N13">
            <v>4784626</v>
          </cell>
          <cell r="Q13">
            <v>5793189</v>
          </cell>
          <cell r="R13">
            <v>971473</v>
          </cell>
          <cell r="S13">
            <v>0</v>
          </cell>
        </row>
        <row r="14">
          <cell r="B14" t="str">
            <v>Nguyễn Hoàng Anh</v>
          </cell>
          <cell r="D14">
            <v>15383345.398</v>
          </cell>
          <cell r="E14">
            <v>1183716.5</v>
          </cell>
          <cell r="F14">
            <v>66844</v>
          </cell>
          <cell r="K14">
            <v>2808202.686</v>
          </cell>
          <cell r="L14">
            <v>1136389</v>
          </cell>
          <cell r="M14">
            <v>0</v>
          </cell>
          <cell r="N14">
            <v>4120546</v>
          </cell>
          <cell r="Q14">
            <v>7478620.212</v>
          </cell>
          <cell r="R14">
            <v>956460</v>
          </cell>
          <cell r="S14">
            <v>0</v>
          </cell>
        </row>
      </sheetData>
      <sheetData sheetId="20">
        <row r="7">
          <cell r="E7">
            <v>46</v>
          </cell>
          <cell r="H7">
            <v>489577</v>
          </cell>
        </row>
        <row r="12">
          <cell r="E12">
            <v>60</v>
          </cell>
          <cell r="H12">
            <v>22820342</v>
          </cell>
        </row>
        <row r="14">
          <cell r="E14">
            <v>1</v>
          </cell>
          <cell r="H14">
            <v>200</v>
          </cell>
        </row>
        <row r="21">
          <cell r="E21">
            <v>73</v>
          </cell>
          <cell r="H21">
            <v>24112053</v>
          </cell>
        </row>
        <row r="26">
          <cell r="E26">
            <v>6</v>
          </cell>
          <cell r="H26">
            <v>396800</v>
          </cell>
        </row>
        <row r="28">
          <cell r="E28">
            <v>4</v>
          </cell>
          <cell r="H28">
            <v>3200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1">
        <row r="11">
          <cell r="C11">
            <v>53</v>
          </cell>
          <cell r="E11">
            <v>67</v>
          </cell>
          <cell r="F11">
            <v>42</v>
          </cell>
          <cell r="L11">
            <v>49</v>
          </cell>
          <cell r="M11">
            <v>0</v>
          </cell>
          <cell r="N11">
            <v>39</v>
          </cell>
          <cell r="Q11">
            <v>20</v>
          </cell>
          <cell r="R11">
            <v>1</v>
          </cell>
        </row>
        <row r="12">
          <cell r="C12">
            <v>2</v>
          </cell>
          <cell r="E12">
            <v>1</v>
          </cell>
          <cell r="F12">
            <v>1</v>
          </cell>
          <cell r="N12">
            <v>2</v>
          </cell>
          <cell r="Q12">
            <v>0</v>
          </cell>
        </row>
        <row r="16">
          <cell r="C16">
            <v>39</v>
          </cell>
          <cell r="E16">
            <v>28</v>
          </cell>
          <cell r="F16">
            <v>57</v>
          </cell>
          <cell r="L16">
            <v>50</v>
          </cell>
          <cell r="M16">
            <v>0</v>
          </cell>
          <cell r="N16">
            <v>20</v>
          </cell>
          <cell r="Q16">
            <v>15</v>
          </cell>
        </row>
        <row r="18">
          <cell r="C18">
            <v>107</v>
          </cell>
          <cell r="E18">
            <v>3</v>
          </cell>
          <cell r="F18">
            <v>72</v>
          </cell>
          <cell r="L18">
            <v>69</v>
          </cell>
          <cell r="M18">
            <v>0</v>
          </cell>
          <cell r="N18">
            <v>6</v>
          </cell>
          <cell r="Q18">
            <v>0</v>
          </cell>
        </row>
        <row r="21">
          <cell r="F21">
            <v>0</v>
          </cell>
          <cell r="N21">
            <v>0</v>
          </cell>
        </row>
        <row r="23">
          <cell r="E23">
            <v>4</v>
          </cell>
          <cell r="F23">
            <v>80</v>
          </cell>
          <cell r="L23">
            <v>76</v>
          </cell>
          <cell r="N23">
            <v>8</v>
          </cell>
        </row>
        <row r="25">
          <cell r="C25">
            <v>23</v>
          </cell>
          <cell r="E25">
            <v>111</v>
          </cell>
          <cell r="F25">
            <v>25</v>
          </cell>
          <cell r="L25">
            <v>39</v>
          </cell>
          <cell r="M25">
            <v>0</v>
          </cell>
          <cell r="N25">
            <v>74</v>
          </cell>
          <cell r="O25">
            <v>1</v>
          </cell>
          <cell r="Q25">
            <v>21</v>
          </cell>
          <cell r="R25">
            <v>1</v>
          </cell>
        </row>
        <row r="26">
          <cell r="C26">
            <v>1</v>
          </cell>
          <cell r="E26">
            <v>1</v>
          </cell>
          <cell r="F26">
            <v>0</v>
          </cell>
          <cell r="N26">
            <v>0</v>
          </cell>
          <cell r="Q26">
            <v>1</v>
          </cell>
        </row>
        <row r="30">
          <cell r="C30">
            <v>7</v>
          </cell>
          <cell r="E30">
            <v>3</v>
          </cell>
          <cell r="F30">
            <v>5</v>
          </cell>
          <cell r="L30">
            <v>4</v>
          </cell>
          <cell r="N30">
            <v>3</v>
          </cell>
          <cell r="Q30">
            <v>1</v>
          </cell>
        </row>
        <row r="32">
          <cell r="C32">
            <v>12</v>
          </cell>
          <cell r="E32">
            <v>10</v>
          </cell>
          <cell r="F32">
            <v>11</v>
          </cell>
          <cell r="L32">
            <v>8</v>
          </cell>
          <cell r="M32">
            <v>0</v>
          </cell>
          <cell r="N32">
            <v>13</v>
          </cell>
          <cell r="Q32">
            <v>0</v>
          </cell>
        </row>
      </sheetData>
      <sheetData sheetId="2">
        <row r="19">
          <cell r="C19">
            <v>0</v>
          </cell>
          <cell r="D19">
            <v>1</v>
          </cell>
        </row>
        <row r="20">
          <cell r="C20">
            <v>1</v>
          </cell>
          <cell r="D20">
            <v>1</v>
          </cell>
        </row>
        <row r="30">
          <cell r="C30">
            <v>35</v>
          </cell>
          <cell r="D30">
            <v>23</v>
          </cell>
        </row>
      </sheetData>
      <sheetData sheetId="3">
        <row r="11">
          <cell r="D11">
            <v>868542</v>
          </cell>
          <cell r="E11">
            <v>278282</v>
          </cell>
          <cell r="K11">
            <v>432203</v>
          </cell>
          <cell r="L11">
            <v>0</v>
          </cell>
          <cell r="M11">
            <v>0</v>
          </cell>
          <cell r="N11">
            <v>504673</v>
          </cell>
          <cell r="Q11">
            <v>203548</v>
          </cell>
          <cell r="R11">
            <v>6400</v>
          </cell>
        </row>
        <row r="12">
          <cell r="D12">
            <v>35812</v>
          </cell>
          <cell r="E12">
            <v>102584</v>
          </cell>
          <cell r="K12">
            <v>0</v>
          </cell>
          <cell r="N12">
            <v>138396</v>
          </cell>
        </row>
        <row r="16">
          <cell r="D16">
            <v>294562</v>
          </cell>
          <cell r="E16">
            <v>873046</v>
          </cell>
          <cell r="F16">
            <v>45800</v>
          </cell>
          <cell r="K16">
            <v>810569</v>
          </cell>
          <cell r="L16">
            <v>0</v>
          </cell>
          <cell r="M16">
            <v>0</v>
          </cell>
          <cell r="N16">
            <v>94844</v>
          </cell>
          <cell r="Q16">
            <v>216395</v>
          </cell>
        </row>
        <row r="18">
          <cell r="D18">
            <v>66067</v>
          </cell>
          <cell r="E18">
            <v>161095</v>
          </cell>
          <cell r="K18">
            <v>220785</v>
          </cell>
          <cell r="L18">
            <v>0</v>
          </cell>
          <cell r="N18">
            <v>6377</v>
          </cell>
          <cell r="Q18">
            <v>0</v>
          </cell>
        </row>
        <row r="21">
          <cell r="E21">
            <v>0</v>
          </cell>
          <cell r="N21">
            <v>0</v>
          </cell>
        </row>
        <row r="23">
          <cell r="D23">
            <v>6</v>
          </cell>
          <cell r="E23">
            <v>442970</v>
          </cell>
          <cell r="K23">
            <v>431919</v>
          </cell>
          <cell r="N23">
            <v>11057</v>
          </cell>
        </row>
        <row r="25">
          <cell r="D25">
            <v>23589433</v>
          </cell>
          <cell r="E25">
            <v>16651575</v>
          </cell>
          <cell r="F25">
            <v>2834691</v>
          </cell>
          <cell r="K25">
            <v>20335364</v>
          </cell>
          <cell r="L25">
            <v>2994735</v>
          </cell>
          <cell r="N25">
            <v>10118884</v>
          </cell>
          <cell r="O25">
            <v>61000</v>
          </cell>
          <cell r="Q25">
            <v>3560334</v>
          </cell>
          <cell r="R25">
            <v>336000</v>
          </cell>
        </row>
        <row r="26">
          <cell r="D26">
            <v>168411</v>
          </cell>
          <cell r="E26">
            <v>0</v>
          </cell>
          <cell r="K26">
            <v>0</v>
          </cell>
          <cell r="L26">
            <v>0</v>
          </cell>
          <cell r="N26">
            <v>0</v>
          </cell>
          <cell r="Q26">
            <v>168411</v>
          </cell>
        </row>
        <row r="30">
          <cell r="D30">
            <v>69779</v>
          </cell>
          <cell r="E30">
            <v>262617</v>
          </cell>
          <cell r="F30">
            <v>0</v>
          </cell>
          <cell r="K30">
            <v>89679</v>
          </cell>
          <cell r="L30">
            <v>0</v>
          </cell>
          <cell r="N30">
            <v>211017</v>
          </cell>
          <cell r="Q30">
            <v>31700</v>
          </cell>
        </row>
        <row r="32">
          <cell r="D32">
            <v>716329</v>
          </cell>
          <cell r="E32">
            <v>4277045</v>
          </cell>
          <cell r="K32">
            <v>4198245</v>
          </cell>
          <cell r="L32">
            <v>178174</v>
          </cell>
          <cell r="N32">
            <v>616955</v>
          </cell>
          <cell r="Q32">
            <v>0</v>
          </cell>
        </row>
      </sheetData>
      <sheetData sheetId="5">
        <row r="4">
          <cell r="D4">
            <v>0</v>
          </cell>
        </row>
        <row r="6">
          <cell r="D6">
            <v>3172909</v>
          </cell>
        </row>
        <row r="19">
          <cell r="C19">
            <v>0</v>
          </cell>
          <cell r="D19">
            <v>61000</v>
          </cell>
        </row>
        <row r="20">
          <cell r="C20">
            <v>6400</v>
          </cell>
          <cell r="D20">
            <v>336000</v>
          </cell>
        </row>
        <row r="30">
          <cell r="C30">
            <v>419943</v>
          </cell>
          <cell r="D30">
            <v>3760445</v>
          </cell>
        </row>
        <row r="31">
          <cell r="C31">
            <v>0</v>
          </cell>
          <cell r="D31">
            <v>0</v>
          </cell>
        </row>
        <row r="32">
          <cell r="C32">
            <v>0</v>
          </cell>
          <cell r="D32">
            <v>0</v>
          </cell>
        </row>
      </sheetData>
      <sheetData sheetId="6">
        <row r="9">
          <cell r="C9">
            <v>172</v>
          </cell>
          <cell r="E9">
            <v>99</v>
          </cell>
          <cell r="F9">
            <v>172</v>
          </cell>
          <cell r="L9">
            <v>168</v>
          </cell>
          <cell r="M9">
            <v>0</v>
          </cell>
          <cell r="O9">
            <v>67</v>
          </cell>
          <cell r="Q9">
            <v>35</v>
          </cell>
          <cell r="R9">
            <v>1</v>
          </cell>
          <cell r="S9">
            <v>0</v>
          </cell>
        </row>
        <row r="11">
          <cell r="E11">
            <v>973661</v>
          </cell>
          <cell r="F11">
            <v>560161</v>
          </cell>
          <cell r="G11">
            <v>800</v>
          </cell>
          <cell r="L11">
            <v>670111</v>
          </cell>
          <cell r="M11">
            <v>0</v>
          </cell>
          <cell r="N11">
            <v>0</v>
          </cell>
          <cell r="O11">
            <v>652368</v>
          </cell>
          <cell r="Q11">
            <v>204143</v>
          </cell>
          <cell r="R11">
            <v>6400</v>
          </cell>
          <cell r="S11">
            <v>0</v>
          </cell>
        </row>
        <row r="12">
          <cell r="F12">
            <v>0</v>
          </cell>
          <cell r="L12">
            <v>0</v>
          </cell>
          <cell r="Q12">
            <v>0</v>
          </cell>
        </row>
        <row r="13">
          <cell r="E13">
            <v>291322</v>
          </cell>
          <cell r="F13">
            <v>411954</v>
          </cell>
          <cell r="G13">
            <v>45000</v>
          </cell>
          <cell r="L13">
            <v>355454</v>
          </cell>
          <cell r="N13">
            <v>0</v>
          </cell>
          <cell r="O13">
            <v>87022</v>
          </cell>
          <cell r="Q13">
            <v>215800</v>
          </cell>
        </row>
        <row r="14">
          <cell r="E14">
            <v>0</v>
          </cell>
          <cell r="F14">
            <v>441992</v>
          </cell>
          <cell r="L14">
            <v>437092</v>
          </cell>
          <cell r="M14">
            <v>0</v>
          </cell>
          <cell r="N14">
            <v>0</v>
          </cell>
          <cell r="O14">
            <v>4900</v>
          </cell>
          <cell r="Q14">
            <v>0</v>
          </cell>
        </row>
        <row r="16">
          <cell r="E16">
            <v>0</v>
          </cell>
        </row>
      </sheetData>
      <sheetData sheetId="8">
        <row r="11">
          <cell r="B11" t="str">
            <v>Cao Văn Hiếu</v>
          </cell>
          <cell r="C11">
            <v>110</v>
          </cell>
          <cell r="E11">
            <v>115</v>
          </cell>
          <cell r="F11">
            <v>141</v>
          </cell>
          <cell r="L11">
            <v>131</v>
          </cell>
          <cell r="N11">
            <v>93</v>
          </cell>
          <cell r="O11">
            <v>1</v>
          </cell>
          <cell r="Q11">
            <v>31</v>
          </cell>
        </row>
        <row r="12">
          <cell r="B12" t="str">
            <v>Huỳnh Thị Nhung</v>
          </cell>
          <cell r="C12">
            <v>90</v>
          </cell>
          <cell r="E12">
            <v>16</v>
          </cell>
          <cell r="F12">
            <v>101</v>
          </cell>
          <cell r="L12">
            <v>85</v>
          </cell>
          <cell r="N12">
            <v>27</v>
          </cell>
          <cell r="Q12">
            <v>5</v>
          </cell>
        </row>
        <row r="13">
          <cell r="B13" t="str">
            <v>Nguyễn Văn Cường</v>
          </cell>
          <cell r="C13">
            <v>12</v>
          </cell>
          <cell r="E13">
            <v>1</v>
          </cell>
          <cell r="F13">
            <v>18</v>
          </cell>
          <cell r="L13">
            <v>19</v>
          </cell>
          <cell r="N13">
            <v>0</v>
          </cell>
        </row>
        <row r="14">
          <cell r="B14" t="str">
            <v>Lê Hùng Dũng</v>
          </cell>
          <cell r="C14">
            <v>137</v>
          </cell>
          <cell r="E14">
            <v>95</v>
          </cell>
          <cell r="F14">
            <v>147</v>
          </cell>
          <cell r="L14">
            <v>154</v>
          </cell>
          <cell r="N14">
            <v>58</v>
          </cell>
          <cell r="O14">
            <v>0</v>
          </cell>
          <cell r="P14">
            <v>0</v>
          </cell>
          <cell r="Q14">
            <v>28</v>
          </cell>
          <cell r="R14">
            <v>2</v>
          </cell>
        </row>
      </sheetData>
      <sheetData sheetId="10">
        <row r="11">
          <cell r="B11" t="str">
            <v>Cao Văn Hiếu</v>
          </cell>
          <cell r="D11">
            <v>14557198</v>
          </cell>
          <cell r="E11">
            <v>16380433</v>
          </cell>
          <cell r="F11">
            <v>2834891</v>
          </cell>
          <cell r="K11">
            <v>12905471</v>
          </cell>
          <cell r="L11">
            <v>347000</v>
          </cell>
          <cell r="N11">
            <v>11302974</v>
          </cell>
          <cell r="O11">
            <v>61000</v>
          </cell>
          <cell r="Q11">
            <v>3486295</v>
          </cell>
        </row>
        <row r="12">
          <cell r="B12" t="str">
            <v>Huỳnh Thị Nhung</v>
          </cell>
          <cell r="D12">
            <v>307619</v>
          </cell>
          <cell r="E12">
            <v>3407244</v>
          </cell>
          <cell r="F12">
            <v>45400</v>
          </cell>
          <cell r="K12">
            <v>951414</v>
          </cell>
          <cell r="L12">
            <v>58254</v>
          </cell>
          <cell r="N12">
            <v>2191270</v>
          </cell>
          <cell r="O12">
            <v>0</v>
          </cell>
          <cell r="Q12">
            <v>468525</v>
          </cell>
        </row>
        <row r="13">
          <cell r="B13" t="str">
            <v>Nguyễn Văn Cường</v>
          </cell>
          <cell r="D13">
            <v>1</v>
          </cell>
          <cell r="E13">
            <v>141187</v>
          </cell>
          <cell r="K13">
            <v>141188</v>
          </cell>
          <cell r="N13">
            <v>0</v>
          </cell>
        </row>
        <row r="14">
          <cell r="B14" t="str">
            <v>Lê Hùng Dũng</v>
          </cell>
          <cell r="D14">
            <v>10880620</v>
          </cell>
          <cell r="E14">
            <v>12486885</v>
          </cell>
          <cell r="F14">
            <v>102099</v>
          </cell>
          <cell r="K14">
            <v>14358180</v>
          </cell>
          <cell r="L14">
            <v>2876309</v>
          </cell>
          <cell r="N14">
            <v>4868352</v>
          </cell>
          <cell r="Q14">
            <v>820165</v>
          </cell>
          <cell r="R14">
            <v>342400</v>
          </cell>
        </row>
      </sheetData>
      <sheetData sheetId="19">
        <row r="7">
          <cell r="E7">
            <v>58</v>
          </cell>
          <cell r="H7">
            <v>923726</v>
          </cell>
        </row>
        <row r="8">
          <cell r="E8">
            <v>2</v>
          </cell>
          <cell r="H8">
            <v>17072</v>
          </cell>
        </row>
        <row r="12">
          <cell r="E12">
            <v>22</v>
          </cell>
          <cell r="H12">
            <v>250281</v>
          </cell>
        </row>
        <row r="14">
          <cell r="E14">
            <v>4</v>
          </cell>
          <cell r="H14">
            <v>18966</v>
          </cell>
        </row>
        <row r="21">
          <cell r="E21">
            <v>43</v>
          </cell>
          <cell r="H21">
            <v>14558077</v>
          </cell>
        </row>
        <row r="22">
          <cell r="E22">
            <v>4</v>
          </cell>
          <cell r="H22">
            <v>2263119</v>
          </cell>
        </row>
        <row r="26">
          <cell r="E26">
            <v>16</v>
          </cell>
          <cell r="H26">
            <v>729679</v>
          </cell>
        </row>
        <row r="28">
          <cell r="E28">
            <v>8</v>
          </cell>
          <cell r="H28">
            <v>131700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4"/>
      <sheetName val="03 (bỏ)"/>
      <sheetName val="04 (bỏ)"/>
      <sheetName val="05"/>
      <sheetName val="05 (bỏ)"/>
      <sheetName val="06"/>
      <sheetName val="07"/>
      <sheetName val="08"/>
      <sheetName val="09"/>
      <sheetName val="10"/>
      <sheetName val="11"/>
      <sheetName val="12"/>
      <sheetName val="PLChuaDieuKien"/>
    </sheetNames>
    <sheetDataSet>
      <sheetData sheetId="1">
        <row r="11">
          <cell r="C11">
            <v>45</v>
          </cell>
          <cell r="E11">
            <v>120</v>
          </cell>
          <cell r="F11">
            <v>69</v>
          </cell>
          <cell r="G11">
            <v>0</v>
          </cell>
          <cell r="H11">
            <v>0</v>
          </cell>
          <cell r="L11">
            <v>65</v>
          </cell>
          <cell r="M11">
            <v>1</v>
          </cell>
          <cell r="N11">
            <v>77</v>
          </cell>
          <cell r="O11">
            <v>0</v>
          </cell>
          <cell r="P11">
            <v>0</v>
          </cell>
          <cell r="Q11">
            <v>45</v>
          </cell>
          <cell r="R11">
            <v>1</v>
          </cell>
          <cell r="S11">
            <v>0</v>
          </cell>
        </row>
        <row r="12">
          <cell r="C12">
            <v>0</v>
          </cell>
          <cell r="E12">
            <v>13</v>
          </cell>
          <cell r="F12">
            <v>0</v>
          </cell>
          <cell r="G12">
            <v>0</v>
          </cell>
          <cell r="H12">
            <v>0</v>
          </cell>
          <cell r="L12">
            <v>1</v>
          </cell>
          <cell r="M12">
            <v>0</v>
          </cell>
          <cell r="N12">
            <v>5</v>
          </cell>
          <cell r="O12">
            <v>0</v>
          </cell>
          <cell r="P12">
            <v>0</v>
          </cell>
          <cell r="Q12">
            <v>7</v>
          </cell>
          <cell r="R12">
            <v>0</v>
          </cell>
          <cell r="S12">
            <v>0</v>
          </cell>
        </row>
        <row r="13">
          <cell r="C13">
            <v>0</v>
          </cell>
          <cell r="E13">
            <v>0</v>
          </cell>
          <cell r="F13">
            <v>0</v>
          </cell>
          <cell r="G13">
            <v>0</v>
          </cell>
          <cell r="H13">
            <v>0</v>
          </cell>
          <cell r="L13">
            <v>0</v>
          </cell>
          <cell r="M13">
            <v>0</v>
          </cell>
          <cell r="N13">
            <v>0</v>
          </cell>
          <cell r="O13">
            <v>0</v>
          </cell>
          <cell r="P13">
            <v>0</v>
          </cell>
          <cell r="Q13">
            <v>0</v>
          </cell>
          <cell r="R13">
            <v>0</v>
          </cell>
          <cell r="S13">
            <v>0</v>
          </cell>
        </row>
        <row r="14">
          <cell r="C14">
            <v>0</v>
          </cell>
          <cell r="E14">
            <v>0</v>
          </cell>
          <cell r="F14">
            <v>0</v>
          </cell>
          <cell r="G14">
            <v>0</v>
          </cell>
          <cell r="H14">
            <v>0</v>
          </cell>
          <cell r="L14">
            <v>0</v>
          </cell>
          <cell r="M14">
            <v>0</v>
          </cell>
          <cell r="N14">
            <v>0</v>
          </cell>
          <cell r="O14">
            <v>0</v>
          </cell>
          <cell r="P14">
            <v>0</v>
          </cell>
          <cell r="Q14">
            <v>0</v>
          </cell>
          <cell r="R14">
            <v>0</v>
          </cell>
          <cell r="S14">
            <v>0</v>
          </cell>
        </row>
        <row r="15">
          <cell r="C15">
            <v>0</v>
          </cell>
          <cell r="E15">
            <v>0</v>
          </cell>
          <cell r="F15">
            <v>0</v>
          </cell>
          <cell r="G15">
            <v>0</v>
          </cell>
          <cell r="H15">
            <v>0</v>
          </cell>
          <cell r="L15">
            <v>0</v>
          </cell>
          <cell r="M15">
            <v>0</v>
          </cell>
          <cell r="N15">
            <v>0</v>
          </cell>
          <cell r="O15">
            <v>0</v>
          </cell>
          <cell r="P15">
            <v>0</v>
          </cell>
          <cell r="Q15">
            <v>0</v>
          </cell>
          <cell r="R15">
            <v>0</v>
          </cell>
          <cell r="S15">
            <v>0</v>
          </cell>
        </row>
        <row r="16">
          <cell r="C16">
            <v>144</v>
          </cell>
          <cell r="E16">
            <v>114</v>
          </cell>
          <cell r="F16">
            <v>178</v>
          </cell>
          <cell r="G16">
            <v>0</v>
          </cell>
          <cell r="H16">
            <v>0</v>
          </cell>
          <cell r="L16">
            <v>135</v>
          </cell>
          <cell r="M16">
            <v>1</v>
          </cell>
          <cell r="N16">
            <v>97</v>
          </cell>
          <cell r="O16">
            <v>0</v>
          </cell>
          <cell r="P16">
            <v>0</v>
          </cell>
          <cell r="Q16">
            <v>58</v>
          </cell>
          <cell r="R16">
            <v>1</v>
          </cell>
          <cell r="S16">
            <v>0</v>
          </cell>
        </row>
        <row r="17">
          <cell r="C17">
            <v>0</v>
          </cell>
          <cell r="E17">
            <v>0</v>
          </cell>
          <cell r="F17">
            <v>0</v>
          </cell>
          <cell r="G17">
            <v>0</v>
          </cell>
          <cell r="H17">
            <v>0</v>
          </cell>
          <cell r="L17">
            <v>0</v>
          </cell>
          <cell r="M17">
            <v>0</v>
          </cell>
          <cell r="N17">
            <v>0</v>
          </cell>
          <cell r="O17">
            <v>0</v>
          </cell>
          <cell r="P17">
            <v>0</v>
          </cell>
          <cell r="Q17">
            <v>0</v>
          </cell>
          <cell r="R17">
            <v>0</v>
          </cell>
          <cell r="S17">
            <v>0</v>
          </cell>
        </row>
        <row r="18">
          <cell r="C18">
            <v>157</v>
          </cell>
          <cell r="E18">
            <v>7</v>
          </cell>
          <cell r="F18">
            <v>162</v>
          </cell>
          <cell r="G18">
            <v>0</v>
          </cell>
          <cell r="H18">
            <v>0</v>
          </cell>
          <cell r="L18">
            <v>143</v>
          </cell>
          <cell r="M18">
            <v>0</v>
          </cell>
          <cell r="N18">
            <v>24</v>
          </cell>
          <cell r="O18">
            <v>0</v>
          </cell>
          <cell r="P18">
            <v>0</v>
          </cell>
          <cell r="Q18">
            <v>2</v>
          </cell>
          <cell r="R18">
            <v>0</v>
          </cell>
          <cell r="S18">
            <v>0</v>
          </cell>
        </row>
        <row r="19">
          <cell r="C19">
            <v>0</v>
          </cell>
          <cell r="E19">
            <v>0</v>
          </cell>
          <cell r="F19">
            <v>0</v>
          </cell>
          <cell r="G19">
            <v>0</v>
          </cell>
          <cell r="H19">
            <v>0</v>
          </cell>
          <cell r="L19">
            <v>0</v>
          </cell>
          <cell r="M19">
            <v>0</v>
          </cell>
          <cell r="N19">
            <v>0</v>
          </cell>
          <cell r="O19">
            <v>0</v>
          </cell>
          <cell r="P19">
            <v>0</v>
          </cell>
          <cell r="Q19">
            <v>0</v>
          </cell>
          <cell r="R19">
            <v>0</v>
          </cell>
          <cell r="S19">
            <v>0</v>
          </cell>
        </row>
        <row r="20">
          <cell r="C20">
            <v>0</v>
          </cell>
          <cell r="E20">
            <v>0</v>
          </cell>
          <cell r="F20">
            <v>0</v>
          </cell>
          <cell r="G20">
            <v>0</v>
          </cell>
          <cell r="H20">
            <v>0</v>
          </cell>
          <cell r="L20">
            <v>0</v>
          </cell>
          <cell r="M20">
            <v>0</v>
          </cell>
          <cell r="N20">
            <v>0</v>
          </cell>
          <cell r="O20">
            <v>0</v>
          </cell>
          <cell r="P20">
            <v>0</v>
          </cell>
          <cell r="Q20">
            <v>0</v>
          </cell>
          <cell r="R20">
            <v>0</v>
          </cell>
          <cell r="S20">
            <v>0</v>
          </cell>
        </row>
        <row r="21">
          <cell r="C21">
            <v>0</v>
          </cell>
          <cell r="E21">
            <v>0</v>
          </cell>
          <cell r="F21">
            <v>0</v>
          </cell>
          <cell r="G21">
            <v>0</v>
          </cell>
          <cell r="H21">
            <v>0</v>
          </cell>
          <cell r="L21">
            <v>0</v>
          </cell>
          <cell r="M21">
            <v>0</v>
          </cell>
          <cell r="N21">
            <v>0</v>
          </cell>
          <cell r="O21">
            <v>0</v>
          </cell>
          <cell r="P21">
            <v>0</v>
          </cell>
          <cell r="Q21">
            <v>0</v>
          </cell>
          <cell r="R21">
            <v>0</v>
          </cell>
          <cell r="S21">
            <v>0</v>
          </cell>
        </row>
        <row r="22">
          <cell r="C22">
            <v>0</v>
          </cell>
          <cell r="E22">
            <v>0</v>
          </cell>
          <cell r="F22">
            <v>0</v>
          </cell>
          <cell r="G22">
            <v>0</v>
          </cell>
          <cell r="H22">
            <v>0</v>
          </cell>
          <cell r="L22">
            <v>0</v>
          </cell>
          <cell r="M22">
            <v>0</v>
          </cell>
          <cell r="N22">
            <v>0</v>
          </cell>
          <cell r="O22">
            <v>0</v>
          </cell>
          <cell r="P22">
            <v>0</v>
          </cell>
          <cell r="Q22">
            <v>0</v>
          </cell>
          <cell r="R22">
            <v>0</v>
          </cell>
          <cell r="S22">
            <v>0</v>
          </cell>
        </row>
        <row r="23">
          <cell r="C23">
            <v>21</v>
          </cell>
          <cell r="E23">
            <v>5</v>
          </cell>
          <cell r="F23">
            <v>23</v>
          </cell>
          <cell r="G23">
            <v>0</v>
          </cell>
          <cell r="H23">
            <v>0</v>
          </cell>
          <cell r="L23">
            <v>24</v>
          </cell>
          <cell r="M23">
            <v>0</v>
          </cell>
          <cell r="N23">
            <v>4</v>
          </cell>
          <cell r="O23">
            <v>0</v>
          </cell>
          <cell r="P23">
            <v>0</v>
          </cell>
          <cell r="Q23">
            <v>0</v>
          </cell>
          <cell r="R23">
            <v>0</v>
          </cell>
          <cell r="S23">
            <v>0</v>
          </cell>
        </row>
        <row r="25">
          <cell r="C25">
            <v>17</v>
          </cell>
          <cell r="E25">
            <v>161</v>
          </cell>
          <cell r="F25">
            <v>27</v>
          </cell>
          <cell r="G25">
            <v>0</v>
          </cell>
          <cell r="H25">
            <v>0</v>
          </cell>
          <cell r="L25">
            <v>28</v>
          </cell>
          <cell r="M25">
            <v>3</v>
          </cell>
          <cell r="N25">
            <v>113</v>
          </cell>
          <cell r="O25">
            <v>0</v>
          </cell>
          <cell r="P25">
            <v>0</v>
          </cell>
          <cell r="Q25">
            <v>43</v>
          </cell>
          <cell r="R25">
            <v>1</v>
          </cell>
        </row>
        <row r="26">
          <cell r="C26">
            <v>0</v>
          </cell>
          <cell r="E26">
            <v>12</v>
          </cell>
          <cell r="F26">
            <v>0</v>
          </cell>
          <cell r="G26">
            <v>0</v>
          </cell>
          <cell r="H26">
            <v>0</v>
          </cell>
          <cell r="L26">
            <v>0</v>
          </cell>
          <cell r="M26">
            <v>0</v>
          </cell>
          <cell r="N26">
            <v>2</v>
          </cell>
          <cell r="O26">
            <v>0</v>
          </cell>
          <cell r="P26">
            <v>0</v>
          </cell>
          <cell r="Q26">
            <v>9</v>
          </cell>
          <cell r="R26">
            <v>1</v>
          </cell>
        </row>
        <row r="27">
          <cell r="C27">
            <v>0</v>
          </cell>
          <cell r="E27">
            <v>0</v>
          </cell>
          <cell r="F27">
            <v>0</v>
          </cell>
          <cell r="G27">
            <v>0</v>
          </cell>
          <cell r="H27">
            <v>0</v>
          </cell>
          <cell r="L27">
            <v>0</v>
          </cell>
          <cell r="M27">
            <v>0</v>
          </cell>
          <cell r="N27">
            <v>0</v>
          </cell>
          <cell r="O27">
            <v>0</v>
          </cell>
          <cell r="P27">
            <v>0</v>
          </cell>
          <cell r="Q27">
            <v>0</v>
          </cell>
          <cell r="R27">
            <v>0</v>
          </cell>
        </row>
        <row r="28">
          <cell r="C28">
            <v>0</v>
          </cell>
          <cell r="E28">
            <v>0</v>
          </cell>
          <cell r="F28">
            <v>0</v>
          </cell>
          <cell r="G28">
            <v>0</v>
          </cell>
          <cell r="H28">
            <v>0</v>
          </cell>
          <cell r="L28">
            <v>0</v>
          </cell>
          <cell r="M28">
            <v>0</v>
          </cell>
          <cell r="N28">
            <v>0</v>
          </cell>
          <cell r="O28">
            <v>0</v>
          </cell>
          <cell r="P28">
            <v>0</v>
          </cell>
          <cell r="Q28">
            <v>0</v>
          </cell>
          <cell r="R28">
            <v>0</v>
          </cell>
        </row>
        <row r="29">
          <cell r="C29">
            <v>0</v>
          </cell>
          <cell r="E29">
            <v>0</v>
          </cell>
          <cell r="F29">
            <v>0</v>
          </cell>
          <cell r="G29">
            <v>0</v>
          </cell>
          <cell r="H29">
            <v>0</v>
          </cell>
          <cell r="L29">
            <v>0</v>
          </cell>
          <cell r="M29">
            <v>0</v>
          </cell>
          <cell r="N29">
            <v>0</v>
          </cell>
          <cell r="O29">
            <v>0</v>
          </cell>
          <cell r="P29">
            <v>0</v>
          </cell>
          <cell r="Q29">
            <v>0</v>
          </cell>
          <cell r="R29">
            <v>0</v>
          </cell>
        </row>
        <row r="30">
          <cell r="C30">
            <v>1</v>
          </cell>
          <cell r="E30">
            <v>18</v>
          </cell>
          <cell r="F30">
            <v>1</v>
          </cell>
          <cell r="G30">
            <v>1</v>
          </cell>
          <cell r="H30">
            <v>0</v>
          </cell>
          <cell r="L30">
            <v>2</v>
          </cell>
          <cell r="M30">
            <v>0</v>
          </cell>
          <cell r="N30">
            <v>3</v>
          </cell>
          <cell r="O30">
            <v>0</v>
          </cell>
          <cell r="P30">
            <v>0</v>
          </cell>
          <cell r="Q30">
            <v>13</v>
          </cell>
          <cell r="R30">
            <v>0</v>
          </cell>
        </row>
        <row r="31">
          <cell r="C31">
            <v>0</v>
          </cell>
          <cell r="E31">
            <v>0</v>
          </cell>
          <cell r="F31">
            <v>0</v>
          </cell>
          <cell r="G31">
            <v>0</v>
          </cell>
          <cell r="H31">
            <v>0</v>
          </cell>
          <cell r="L31">
            <v>0</v>
          </cell>
          <cell r="M31">
            <v>0</v>
          </cell>
          <cell r="N31">
            <v>0</v>
          </cell>
          <cell r="O31">
            <v>0</v>
          </cell>
          <cell r="P31">
            <v>0</v>
          </cell>
          <cell r="Q31">
            <v>0</v>
          </cell>
          <cell r="R31">
            <v>0</v>
          </cell>
        </row>
        <row r="32">
          <cell r="C32">
            <v>5</v>
          </cell>
          <cell r="E32">
            <v>14</v>
          </cell>
          <cell r="F32">
            <v>4</v>
          </cell>
          <cell r="G32">
            <v>0</v>
          </cell>
          <cell r="H32">
            <v>0</v>
          </cell>
          <cell r="L32">
            <v>1</v>
          </cell>
          <cell r="M32">
            <v>1</v>
          </cell>
          <cell r="N32">
            <v>10</v>
          </cell>
          <cell r="O32">
            <v>0</v>
          </cell>
          <cell r="P32">
            <v>0</v>
          </cell>
          <cell r="Q32">
            <v>6</v>
          </cell>
          <cell r="R32">
            <v>0</v>
          </cell>
        </row>
        <row r="33">
          <cell r="C33">
            <v>0</v>
          </cell>
          <cell r="E33">
            <v>1</v>
          </cell>
          <cell r="F33">
            <v>0</v>
          </cell>
          <cell r="G33">
            <v>0</v>
          </cell>
          <cell r="H33">
            <v>0</v>
          </cell>
          <cell r="L33">
            <v>1</v>
          </cell>
          <cell r="M33">
            <v>0</v>
          </cell>
          <cell r="N33">
            <v>0</v>
          </cell>
          <cell r="O33">
            <v>0</v>
          </cell>
          <cell r="P33">
            <v>0</v>
          </cell>
          <cell r="Q33">
            <v>0</v>
          </cell>
          <cell r="R33">
            <v>0</v>
          </cell>
        </row>
        <row r="34">
          <cell r="C34">
            <v>0</v>
          </cell>
          <cell r="E34">
            <v>0</v>
          </cell>
          <cell r="F34">
            <v>0</v>
          </cell>
          <cell r="G34">
            <v>0</v>
          </cell>
          <cell r="H34">
            <v>0</v>
          </cell>
          <cell r="L34">
            <v>0</v>
          </cell>
          <cell r="M34">
            <v>0</v>
          </cell>
          <cell r="N34">
            <v>0</v>
          </cell>
          <cell r="O34">
            <v>0</v>
          </cell>
          <cell r="P34">
            <v>0</v>
          </cell>
          <cell r="Q34">
            <v>0</v>
          </cell>
          <cell r="R34">
            <v>0</v>
          </cell>
        </row>
        <row r="35">
          <cell r="C35">
            <v>0</v>
          </cell>
          <cell r="E35">
            <v>0</v>
          </cell>
          <cell r="F35">
            <v>0</v>
          </cell>
          <cell r="G35">
            <v>0</v>
          </cell>
          <cell r="H35">
            <v>0</v>
          </cell>
          <cell r="L35">
            <v>0</v>
          </cell>
          <cell r="M35">
            <v>0</v>
          </cell>
          <cell r="N35">
            <v>0</v>
          </cell>
          <cell r="O35">
            <v>0</v>
          </cell>
          <cell r="P35">
            <v>0</v>
          </cell>
          <cell r="Q35">
            <v>0</v>
          </cell>
          <cell r="R35">
            <v>0</v>
          </cell>
        </row>
        <row r="36">
          <cell r="C36">
            <v>0</v>
          </cell>
          <cell r="E36">
            <v>0</v>
          </cell>
          <cell r="F36">
            <v>0</v>
          </cell>
          <cell r="G36">
            <v>0</v>
          </cell>
          <cell r="H36">
            <v>0</v>
          </cell>
          <cell r="L36">
            <v>0</v>
          </cell>
          <cell r="M36">
            <v>0</v>
          </cell>
          <cell r="N36">
            <v>0</v>
          </cell>
          <cell r="O36">
            <v>0</v>
          </cell>
          <cell r="P36">
            <v>0</v>
          </cell>
          <cell r="Q36">
            <v>0</v>
          </cell>
          <cell r="R36">
            <v>0</v>
          </cell>
        </row>
        <row r="37">
          <cell r="C37">
            <v>0</v>
          </cell>
          <cell r="E37">
            <v>0</v>
          </cell>
          <cell r="F37">
            <v>0</v>
          </cell>
          <cell r="G37">
            <v>0</v>
          </cell>
          <cell r="H37">
            <v>0</v>
          </cell>
          <cell r="L37">
            <v>0</v>
          </cell>
          <cell r="M37">
            <v>0</v>
          </cell>
          <cell r="N37">
            <v>0</v>
          </cell>
          <cell r="O37">
            <v>0</v>
          </cell>
          <cell r="P37">
            <v>0</v>
          </cell>
          <cell r="Q37">
            <v>0</v>
          </cell>
          <cell r="R37">
            <v>0</v>
          </cell>
        </row>
      </sheetData>
      <sheetData sheetId="2">
        <row r="4">
          <cell r="C4">
            <v>0</v>
          </cell>
          <cell r="D4">
            <v>0</v>
          </cell>
        </row>
        <row r="5">
          <cell r="C5">
            <v>0</v>
          </cell>
          <cell r="D5">
            <v>0</v>
          </cell>
        </row>
        <row r="6">
          <cell r="C6">
            <v>0</v>
          </cell>
          <cell r="D6">
            <v>4</v>
          </cell>
        </row>
        <row r="7">
          <cell r="C7">
            <v>1</v>
          </cell>
          <cell r="D7">
            <v>0</v>
          </cell>
        </row>
        <row r="8">
          <cell r="C8">
            <v>0</v>
          </cell>
          <cell r="D8">
            <v>0</v>
          </cell>
        </row>
        <row r="9">
          <cell r="C9">
            <v>1</v>
          </cell>
          <cell r="D9">
            <v>0</v>
          </cell>
        </row>
        <row r="10">
          <cell r="C10">
            <v>0</v>
          </cell>
          <cell r="D10">
            <v>0</v>
          </cell>
        </row>
        <row r="11">
          <cell r="C11">
            <v>0</v>
          </cell>
          <cell r="D11">
            <v>0</v>
          </cell>
        </row>
        <row r="17">
          <cell r="C17">
            <v>0</v>
          </cell>
          <cell r="D17">
            <v>0</v>
          </cell>
        </row>
        <row r="18">
          <cell r="C18">
            <v>0</v>
          </cell>
          <cell r="D18">
            <v>0</v>
          </cell>
        </row>
        <row r="19">
          <cell r="C19">
            <v>0</v>
          </cell>
          <cell r="D19">
            <v>0</v>
          </cell>
        </row>
        <row r="20">
          <cell r="C20">
            <v>1</v>
          </cell>
          <cell r="D20">
            <v>1</v>
          </cell>
        </row>
        <row r="21">
          <cell r="C21">
            <v>0</v>
          </cell>
          <cell r="D21">
            <v>1</v>
          </cell>
        </row>
        <row r="22">
          <cell r="C22">
            <v>1</v>
          </cell>
          <cell r="D22">
            <v>0</v>
          </cell>
        </row>
        <row r="23">
          <cell r="C23">
            <v>0</v>
          </cell>
          <cell r="D23">
            <v>0</v>
          </cell>
        </row>
        <row r="30">
          <cell r="C30">
            <v>109</v>
          </cell>
          <cell r="D30">
            <v>69</v>
          </cell>
        </row>
        <row r="31">
          <cell r="C31">
            <v>0</v>
          </cell>
          <cell r="D31">
            <v>0</v>
          </cell>
        </row>
        <row r="32">
          <cell r="C32">
            <v>3</v>
          </cell>
          <cell r="D32">
            <v>2</v>
          </cell>
        </row>
      </sheetData>
      <sheetData sheetId="3">
        <row r="11">
          <cell r="D11">
            <v>1865957.1</v>
          </cell>
          <cell r="E11">
            <v>688389</v>
          </cell>
          <cell r="F11">
            <v>0</v>
          </cell>
          <cell r="G11">
            <v>0</v>
          </cell>
          <cell r="K11">
            <v>802389.7</v>
          </cell>
          <cell r="L11">
            <v>0</v>
          </cell>
          <cell r="M11">
            <v>0</v>
          </cell>
          <cell r="N11">
            <v>1217469.9</v>
          </cell>
          <cell r="O11">
            <v>0</v>
          </cell>
          <cell r="P11">
            <v>0</v>
          </cell>
          <cell r="Q11">
            <v>525161.5</v>
          </cell>
          <cell r="R11">
            <v>9325</v>
          </cell>
          <cell r="S11">
            <v>0</v>
          </cell>
        </row>
        <row r="12">
          <cell r="D12">
            <v>501611.122</v>
          </cell>
          <cell r="E12">
            <v>0</v>
          </cell>
          <cell r="F12">
            <v>0</v>
          </cell>
          <cell r="G12">
            <v>0</v>
          </cell>
          <cell r="K12">
            <v>0</v>
          </cell>
          <cell r="L12">
            <v>6993</v>
          </cell>
          <cell r="M12">
            <v>0</v>
          </cell>
          <cell r="N12">
            <v>253801</v>
          </cell>
          <cell r="O12">
            <v>0</v>
          </cell>
          <cell r="P12">
            <v>0</v>
          </cell>
          <cell r="Q12">
            <v>240817.122</v>
          </cell>
          <cell r="R12">
            <v>0</v>
          </cell>
          <cell r="S12">
            <v>0</v>
          </cell>
        </row>
        <row r="13">
          <cell r="D13">
            <v>0</v>
          </cell>
          <cell r="E13">
            <v>0</v>
          </cell>
          <cell r="F13">
            <v>0</v>
          </cell>
          <cell r="G13">
            <v>0</v>
          </cell>
          <cell r="K13">
            <v>0</v>
          </cell>
          <cell r="L13">
            <v>0</v>
          </cell>
          <cell r="M13">
            <v>0</v>
          </cell>
          <cell r="N13">
            <v>0</v>
          </cell>
          <cell r="O13">
            <v>0</v>
          </cell>
          <cell r="P13">
            <v>0</v>
          </cell>
          <cell r="Q13">
            <v>0</v>
          </cell>
          <cell r="R13">
            <v>0</v>
          </cell>
          <cell r="S13">
            <v>0</v>
          </cell>
        </row>
        <row r="14">
          <cell r="D14">
            <v>0</v>
          </cell>
          <cell r="E14">
            <v>0</v>
          </cell>
          <cell r="F14">
            <v>0</v>
          </cell>
          <cell r="G14">
            <v>0</v>
          </cell>
          <cell r="K14">
            <v>0</v>
          </cell>
          <cell r="L14">
            <v>0</v>
          </cell>
          <cell r="M14">
            <v>0</v>
          </cell>
          <cell r="N14">
            <v>0</v>
          </cell>
          <cell r="O14">
            <v>0</v>
          </cell>
          <cell r="P14">
            <v>0</v>
          </cell>
          <cell r="Q14">
            <v>0</v>
          </cell>
          <cell r="R14">
            <v>0</v>
          </cell>
          <cell r="S14">
            <v>0</v>
          </cell>
        </row>
        <row r="15">
          <cell r="D15">
            <v>0</v>
          </cell>
          <cell r="E15">
            <v>0</v>
          </cell>
          <cell r="F15">
            <v>0</v>
          </cell>
          <cell r="G15">
            <v>0</v>
          </cell>
          <cell r="K15">
            <v>0</v>
          </cell>
          <cell r="L15">
            <v>0</v>
          </cell>
          <cell r="M15">
            <v>0</v>
          </cell>
          <cell r="N15">
            <v>0</v>
          </cell>
          <cell r="O15">
            <v>0</v>
          </cell>
          <cell r="P15">
            <v>0</v>
          </cell>
          <cell r="Q15">
            <v>0</v>
          </cell>
          <cell r="R15">
            <v>0</v>
          </cell>
          <cell r="S15">
            <v>0</v>
          </cell>
        </row>
        <row r="16">
          <cell r="D16">
            <v>1411317</v>
          </cell>
          <cell r="E16">
            <v>1277351</v>
          </cell>
          <cell r="F16">
            <v>22100</v>
          </cell>
          <cell r="G16">
            <v>0</v>
          </cell>
          <cell r="K16">
            <v>952124</v>
          </cell>
          <cell r="L16">
            <v>30365</v>
          </cell>
          <cell r="M16">
            <v>0</v>
          </cell>
          <cell r="N16">
            <v>1088535</v>
          </cell>
          <cell r="O16">
            <v>0</v>
          </cell>
          <cell r="P16">
            <v>0</v>
          </cell>
          <cell r="Q16">
            <v>595543</v>
          </cell>
          <cell r="R16">
            <v>1</v>
          </cell>
          <cell r="S16">
            <v>0</v>
          </cell>
        </row>
        <row r="17">
          <cell r="D17">
            <v>0</v>
          </cell>
          <cell r="E17">
            <v>0</v>
          </cell>
          <cell r="F17">
            <v>0</v>
          </cell>
          <cell r="G17">
            <v>0</v>
          </cell>
          <cell r="K17">
            <v>0</v>
          </cell>
          <cell r="L17">
            <v>0</v>
          </cell>
          <cell r="M17">
            <v>0</v>
          </cell>
          <cell r="N17">
            <v>0</v>
          </cell>
          <cell r="O17">
            <v>0</v>
          </cell>
          <cell r="P17">
            <v>0</v>
          </cell>
          <cell r="Q17">
            <v>0</v>
          </cell>
          <cell r="R17">
            <v>0</v>
          </cell>
          <cell r="S17">
            <v>0</v>
          </cell>
        </row>
        <row r="18">
          <cell r="D18">
            <v>207243</v>
          </cell>
          <cell r="E18">
            <v>87000</v>
          </cell>
          <cell r="F18">
            <v>0</v>
          </cell>
          <cell r="G18">
            <v>0</v>
          </cell>
          <cell r="K18">
            <v>117213</v>
          </cell>
          <cell r="L18">
            <v>0</v>
          </cell>
          <cell r="M18">
            <v>0</v>
          </cell>
          <cell r="N18">
            <v>174128</v>
          </cell>
          <cell r="O18">
            <v>0</v>
          </cell>
          <cell r="P18">
            <v>0</v>
          </cell>
          <cell r="Q18">
            <v>2902</v>
          </cell>
          <cell r="R18">
            <v>0</v>
          </cell>
          <cell r="S18">
            <v>0</v>
          </cell>
        </row>
        <row r="19">
          <cell r="D19">
            <v>0</v>
          </cell>
          <cell r="E19">
            <v>0</v>
          </cell>
          <cell r="F19">
            <v>0</v>
          </cell>
          <cell r="G19">
            <v>0</v>
          </cell>
          <cell r="K19">
            <v>0</v>
          </cell>
          <cell r="L19">
            <v>0</v>
          </cell>
          <cell r="M19">
            <v>0</v>
          </cell>
          <cell r="N19">
            <v>0</v>
          </cell>
          <cell r="O19">
            <v>0</v>
          </cell>
          <cell r="P19">
            <v>0</v>
          </cell>
          <cell r="Q19">
            <v>0</v>
          </cell>
          <cell r="R19">
            <v>0</v>
          </cell>
          <cell r="S19">
            <v>0</v>
          </cell>
        </row>
        <row r="20">
          <cell r="D20">
            <v>0</v>
          </cell>
          <cell r="E20">
            <v>0</v>
          </cell>
          <cell r="F20">
            <v>0</v>
          </cell>
          <cell r="G20">
            <v>0</v>
          </cell>
          <cell r="K20">
            <v>0</v>
          </cell>
          <cell r="L20">
            <v>0</v>
          </cell>
          <cell r="M20">
            <v>0</v>
          </cell>
          <cell r="N20">
            <v>0</v>
          </cell>
          <cell r="O20">
            <v>0</v>
          </cell>
          <cell r="P20">
            <v>0</v>
          </cell>
          <cell r="Q20">
            <v>0</v>
          </cell>
          <cell r="R20">
            <v>0</v>
          </cell>
          <cell r="S20">
            <v>0</v>
          </cell>
        </row>
        <row r="21">
          <cell r="D21">
            <v>0</v>
          </cell>
          <cell r="E21">
            <v>0</v>
          </cell>
          <cell r="F21">
            <v>0</v>
          </cell>
          <cell r="G21">
            <v>0</v>
          </cell>
          <cell r="K21">
            <v>0</v>
          </cell>
          <cell r="L21">
            <v>0</v>
          </cell>
          <cell r="M21">
            <v>0</v>
          </cell>
          <cell r="N21">
            <v>0</v>
          </cell>
          <cell r="O21">
            <v>0</v>
          </cell>
          <cell r="P21">
            <v>0</v>
          </cell>
          <cell r="Q21">
            <v>0</v>
          </cell>
          <cell r="R21">
            <v>0</v>
          </cell>
          <cell r="S21">
            <v>0</v>
          </cell>
        </row>
        <row r="22">
          <cell r="D22">
            <v>0</v>
          </cell>
          <cell r="E22">
            <v>0</v>
          </cell>
          <cell r="F22">
            <v>0</v>
          </cell>
          <cell r="G22">
            <v>0</v>
          </cell>
          <cell r="K22">
            <v>0</v>
          </cell>
          <cell r="L22">
            <v>0</v>
          </cell>
          <cell r="M22">
            <v>0</v>
          </cell>
          <cell r="N22">
            <v>0</v>
          </cell>
          <cell r="O22">
            <v>0</v>
          </cell>
          <cell r="P22">
            <v>0</v>
          </cell>
          <cell r="Q22">
            <v>0</v>
          </cell>
          <cell r="R22">
            <v>0</v>
          </cell>
          <cell r="S22">
            <v>0</v>
          </cell>
        </row>
        <row r="23">
          <cell r="D23">
            <v>35288</v>
          </cell>
          <cell r="E23">
            <v>169260</v>
          </cell>
          <cell r="F23">
            <v>0</v>
          </cell>
          <cell r="G23">
            <v>0</v>
          </cell>
          <cell r="K23">
            <v>183248</v>
          </cell>
          <cell r="L23">
            <v>0</v>
          </cell>
          <cell r="M23">
            <v>0</v>
          </cell>
          <cell r="N23">
            <v>21300</v>
          </cell>
          <cell r="O23">
            <v>0</v>
          </cell>
          <cell r="P23">
            <v>0</v>
          </cell>
          <cell r="Q23">
            <v>0</v>
          </cell>
          <cell r="R23">
            <v>0</v>
          </cell>
          <cell r="S23">
            <v>0</v>
          </cell>
        </row>
        <row r="25">
          <cell r="D25">
            <v>84759415.578</v>
          </cell>
          <cell r="E25">
            <v>11682372</v>
          </cell>
          <cell r="F25">
            <v>0</v>
          </cell>
          <cell r="K25">
            <v>6902382</v>
          </cell>
          <cell r="L25">
            <v>3822672</v>
          </cell>
          <cell r="M25">
            <v>0</v>
          </cell>
          <cell r="N25">
            <v>54649344.577999994</v>
          </cell>
          <cell r="O25">
            <v>0</v>
          </cell>
          <cell r="P25">
            <v>0</v>
          </cell>
          <cell r="Q25">
            <v>30874889</v>
          </cell>
          <cell r="R25">
            <v>192500</v>
          </cell>
        </row>
        <row r="26">
          <cell r="D26">
            <v>19126238.725</v>
          </cell>
          <cell r="E26">
            <v>0</v>
          </cell>
          <cell r="F26">
            <v>0</v>
          </cell>
          <cell r="K26">
            <v>0</v>
          </cell>
          <cell r="L26">
            <v>0</v>
          </cell>
          <cell r="M26">
            <v>0</v>
          </cell>
          <cell r="N26">
            <v>2544467.828</v>
          </cell>
          <cell r="O26">
            <v>0</v>
          </cell>
          <cell r="P26">
            <v>0</v>
          </cell>
          <cell r="Q26">
            <v>3224472.897</v>
          </cell>
          <cell r="R26">
            <v>13357298</v>
          </cell>
        </row>
        <row r="27">
          <cell r="D27">
            <v>0</v>
          </cell>
          <cell r="E27">
            <v>0</v>
          </cell>
          <cell r="F27">
            <v>0</v>
          </cell>
          <cell r="K27">
            <v>0</v>
          </cell>
          <cell r="L27">
            <v>0</v>
          </cell>
          <cell r="M27">
            <v>0</v>
          </cell>
          <cell r="N27">
            <v>0</v>
          </cell>
          <cell r="O27">
            <v>0</v>
          </cell>
          <cell r="P27">
            <v>0</v>
          </cell>
          <cell r="Q27">
            <v>0</v>
          </cell>
          <cell r="R27">
            <v>0</v>
          </cell>
        </row>
        <row r="28">
          <cell r="D28">
            <v>0</v>
          </cell>
          <cell r="E28">
            <v>0</v>
          </cell>
          <cell r="F28">
            <v>0</v>
          </cell>
          <cell r="K28">
            <v>0</v>
          </cell>
          <cell r="L28">
            <v>0</v>
          </cell>
          <cell r="M28">
            <v>0</v>
          </cell>
          <cell r="N28">
            <v>0</v>
          </cell>
          <cell r="O28">
            <v>0</v>
          </cell>
          <cell r="P28">
            <v>0</v>
          </cell>
          <cell r="Q28">
            <v>0</v>
          </cell>
          <cell r="R28">
            <v>0</v>
          </cell>
        </row>
        <row r="29">
          <cell r="D29">
            <v>0</v>
          </cell>
          <cell r="E29">
            <v>0</v>
          </cell>
          <cell r="F29">
            <v>0</v>
          </cell>
          <cell r="K29">
            <v>0</v>
          </cell>
          <cell r="L29">
            <v>0</v>
          </cell>
          <cell r="M29">
            <v>0</v>
          </cell>
          <cell r="N29">
            <v>0</v>
          </cell>
          <cell r="O29">
            <v>0</v>
          </cell>
          <cell r="P29">
            <v>0</v>
          </cell>
          <cell r="Q29">
            <v>0</v>
          </cell>
          <cell r="R29">
            <v>0</v>
          </cell>
        </row>
        <row r="30">
          <cell r="D30">
            <v>824515.88</v>
          </cell>
          <cell r="E30">
            <v>14220</v>
          </cell>
          <cell r="F30">
            <v>30000</v>
          </cell>
          <cell r="K30">
            <v>57870</v>
          </cell>
          <cell r="L30">
            <v>0</v>
          </cell>
          <cell r="M30">
            <v>0</v>
          </cell>
          <cell r="N30">
            <v>68800</v>
          </cell>
          <cell r="O30">
            <v>0</v>
          </cell>
          <cell r="P30">
            <v>0</v>
          </cell>
          <cell r="Q30">
            <v>682065.88</v>
          </cell>
          <cell r="R30">
            <v>0</v>
          </cell>
        </row>
        <row r="31">
          <cell r="D31">
            <v>0</v>
          </cell>
          <cell r="E31">
            <v>0</v>
          </cell>
          <cell r="F31">
            <v>0</v>
          </cell>
          <cell r="K31">
            <v>0</v>
          </cell>
          <cell r="L31">
            <v>0</v>
          </cell>
          <cell r="M31">
            <v>0</v>
          </cell>
          <cell r="N31">
            <v>0</v>
          </cell>
          <cell r="O31">
            <v>0</v>
          </cell>
          <cell r="P31">
            <v>0</v>
          </cell>
          <cell r="Q31">
            <v>0</v>
          </cell>
          <cell r="R31">
            <v>0</v>
          </cell>
        </row>
        <row r="32">
          <cell r="D32">
            <v>544684</v>
          </cell>
          <cell r="E32">
            <v>92000</v>
          </cell>
          <cell r="F32">
            <v>0</v>
          </cell>
          <cell r="K32">
            <v>24500</v>
          </cell>
          <cell r="L32">
            <v>28000</v>
          </cell>
          <cell r="M32">
            <v>0</v>
          </cell>
          <cell r="N32">
            <v>494183</v>
          </cell>
          <cell r="O32">
            <v>0</v>
          </cell>
          <cell r="P32">
            <v>0</v>
          </cell>
          <cell r="Q32">
            <v>90001</v>
          </cell>
          <cell r="R32">
            <v>0</v>
          </cell>
        </row>
        <row r="33">
          <cell r="D33">
            <v>1</v>
          </cell>
          <cell r="E33">
            <v>0</v>
          </cell>
          <cell r="F33">
            <v>0</v>
          </cell>
          <cell r="K33">
            <v>1</v>
          </cell>
          <cell r="L33">
            <v>0</v>
          </cell>
          <cell r="M33">
            <v>0</v>
          </cell>
          <cell r="N33">
            <v>0</v>
          </cell>
          <cell r="O33">
            <v>0</v>
          </cell>
          <cell r="P33">
            <v>0</v>
          </cell>
          <cell r="Q33">
            <v>0</v>
          </cell>
          <cell r="R33">
            <v>0</v>
          </cell>
        </row>
        <row r="34">
          <cell r="D34">
            <v>0</v>
          </cell>
          <cell r="E34">
            <v>0</v>
          </cell>
          <cell r="F34">
            <v>0</v>
          </cell>
          <cell r="K34">
            <v>0</v>
          </cell>
          <cell r="L34">
            <v>0</v>
          </cell>
          <cell r="M34">
            <v>0</v>
          </cell>
          <cell r="N34">
            <v>0</v>
          </cell>
          <cell r="O34">
            <v>0</v>
          </cell>
          <cell r="P34">
            <v>0</v>
          </cell>
          <cell r="Q34">
            <v>0</v>
          </cell>
          <cell r="R34">
            <v>0</v>
          </cell>
        </row>
        <row r="35">
          <cell r="D35">
            <v>0</v>
          </cell>
          <cell r="E35">
            <v>0</v>
          </cell>
          <cell r="F35">
            <v>0</v>
          </cell>
          <cell r="K35">
            <v>0</v>
          </cell>
          <cell r="L35">
            <v>0</v>
          </cell>
          <cell r="M35">
            <v>0</v>
          </cell>
          <cell r="N35">
            <v>0</v>
          </cell>
          <cell r="O35">
            <v>0</v>
          </cell>
          <cell r="P35">
            <v>0</v>
          </cell>
          <cell r="Q35">
            <v>0</v>
          </cell>
          <cell r="R35">
            <v>0</v>
          </cell>
        </row>
        <row r="36">
          <cell r="D36">
            <v>0</v>
          </cell>
          <cell r="E36">
            <v>0</v>
          </cell>
          <cell r="F36">
            <v>0</v>
          </cell>
          <cell r="K36">
            <v>0</v>
          </cell>
          <cell r="L36">
            <v>0</v>
          </cell>
          <cell r="M36">
            <v>0</v>
          </cell>
          <cell r="N36">
            <v>0</v>
          </cell>
          <cell r="O36">
            <v>0</v>
          </cell>
          <cell r="P36">
            <v>0</v>
          </cell>
          <cell r="Q36">
            <v>0</v>
          </cell>
          <cell r="R36">
            <v>0</v>
          </cell>
        </row>
        <row r="37">
          <cell r="D37">
            <v>0</v>
          </cell>
          <cell r="E37">
            <v>0</v>
          </cell>
          <cell r="F37">
            <v>0</v>
          </cell>
          <cell r="K37">
            <v>0</v>
          </cell>
          <cell r="L37">
            <v>0</v>
          </cell>
          <cell r="M37">
            <v>0</v>
          </cell>
          <cell r="N37">
            <v>0</v>
          </cell>
          <cell r="O37">
            <v>0</v>
          </cell>
          <cell r="P37">
            <v>0</v>
          </cell>
          <cell r="Q37">
            <v>0</v>
          </cell>
          <cell r="R37">
            <v>0</v>
          </cell>
        </row>
      </sheetData>
      <sheetData sheetId="5">
        <row r="4">
          <cell r="C4">
            <v>20200</v>
          </cell>
          <cell r="D4">
            <v>0</v>
          </cell>
        </row>
        <row r="5">
          <cell r="C5">
            <v>0</v>
          </cell>
          <cell r="D5">
            <v>0</v>
          </cell>
        </row>
        <row r="6">
          <cell r="C6">
            <v>0</v>
          </cell>
          <cell r="D6">
            <v>3850672</v>
          </cell>
        </row>
        <row r="7">
          <cell r="C7">
            <v>0</v>
          </cell>
          <cell r="D7">
            <v>0</v>
          </cell>
        </row>
        <row r="8">
          <cell r="C8">
            <v>0</v>
          </cell>
          <cell r="D8">
            <v>0</v>
          </cell>
        </row>
        <row r="9">
          <cell r="C9">
            <v>17158</v>
          </cell>
          <cell r="D9">
            <v>0</v>
          </cell>
        </row>
        <row r="10">
          <cell r="C10">
            <v>0</v>
          </cell>
          <cell r="D10">
            <v>0</v>
          </cell>
        </row>
        <row r="11">
          <cell r="C11">
            <v>0</v>
          </cell>
          <cell r="D11">
            <v>0</v>
          </cell>
        </row>
        <row r="17">
          <cell r="C17">
            <v>0</v>
          </cell>
          <cell r="D17">
            <v>0</v>
          </cell>
        </row>
        <row r="18">
          <cell r="C18">
            <v>0</v>
          </cell>
          <cell r="D18">
            <v>0</v>
          </cell>
        </row>
        <row r="19">
          <cell r="C19">
            <v>0</v>
          </cell>
          <cell r="D19">
            <v>0</v>
          </cell>
        </row>
        <row r="20">
          <cell r="C20">
            <v>9325</v>
          </cell>
          <cell r="D20">
            <v>192500</v>
          </cell>
        </row>
        <row r="21">
          <cell r="C21">
            <v>0</v>
          </cell>
          <cell r="D21">
            <v>13357298</v>
          </cell>
        </row>
        <row r="22">
          <cell r="C22">
            <v>1</v>
          </cell>
          <cell r="D22">
            <v>0</v>
          </cell>
        </row>
        <row r="30">
          <cell r="C30">
            <v>1320318.622</v>
          </cell>
          <cell r="D30">
            <v>34245490.776999995</v>
          </cell>
        </row>
        <row r="31">
          <cell r="C31">
            <v>0</v>
          </cell>
          <cell r="D31">
            <v>0</v>
          </cell>
        </row>
        <row r="32">
          <cell r="C32">
            <v>44105</v>
          </cell>
          <cell r="D32">
            <v>625938</v>
          </cell>
        </row>
      </sheetData>
      <sheetData sheetId="6">
        <row r="9">
          <cell r="C9">
            <v>367</v>
          </cell>
          <cell r="E9">
            <v>259</v>
          </cell>
          <cell r="F9">
            <v>432</v>
          </cell>
          <cell r="G9">
            <v>0</v>
          </cell>
          <cell r="H9">
            <v>0</v>
          </cell>
          <cell r="L9">
            <v>368</v>
          </cell>
          <cell r="M9">
            <v>2</v>
          </cell>
          <cell r="O9">
            <v>207</v>
          </cell>
          <cell r="P9">
            <v>0</v>
          </cell>
          <cell r="Q9">
            <v>112</v>
          </cell>
          <cell r="R9">
            <v>2</v>
          </cell>
          <cell r="S9">
            <v>0</v>
          </cell>
        </row>
        <row r="11">
          <cell r="E11">
            <v>2812663.222</v>
          </cell>
          <cell r="F11">
            <v>947561</v>
          </cell>
          <cell r="G11">
            <v>12100</v>
          </cell>
          <cell r="L11">
            <v>989119.7</v>
          </cell>
          <cell r="M11">
            <v>12608</v>
          </cell>
          <cell r="N11">
            <v>0</v>
          </cell>
          <cell r="O11">
            <v>1796687.9</v>
          </cell>
          <cell r="P11">
            <v>0</v>
          </cell>
          <cell r="Q11">
            <v>940382.622</v>
          </cell>
          <cell r="R11">
            <v>9326</v>
          </cell>
          <cell r="S11">
            <v>0</v>
          </cell>
        </row>
        <row r="12">
          <cell r="E12">
            <v>0</v>
          </cell>
          <cell r="F12">
            <v>1800</v>
          </cell>
          <cell r="G12">
            <v>0</v>
          </cell>
          <cell r="L12">
            <v>1800</v>
          </cell>
          <cell r="M12">
            <v>0</v>
          </cell>
          <cell r="N12">
            <v>0</v>
          </cell>
          <cell r="O12">
            <v>0</v>
          </cell>
          <cell r="P12">
            <v>0</v>
          </cell>
          <cell r="Q12">
            <v>0</v>
          </cell>
          <cell r="R12">
            <v>0</v>
          </cell>
          <cell r="S12">
            <v>0</v>
          </cell>
        </row>
        <row r="13">
          <cell r="E13">
            <v>1129875</v>
          </cell>
          <cell r="F13">
            <v>802370</v>
          </cell>
          <cell r="G13">
            <v>10000</v>
          </cell>
          <cell r="L13">
            <v>588845</v>
          </cell>
          <cell r="M13">
            <v>24750</v>
          </cell>
          <cell r="N13">
            <v>0</v>
          </cell>
          <cell r="O13">
            <v>928900</v>
          </cell>
          <cell r="P13">
            <v>0</v>
          </cell>
          <cell r="Q13">
            <v>379750</v>
          </cell>
          <cell r="R13">
            <v>0</v>
          </cell>
          <cell r="S13">
            <v>0</v>
          </cell>
        </row>
        <row r="14">
          <cell r="E14">
            <v>12675</v>
          </cell>
          <cell r="F14">
            <v>218356</v>
          </cell>
          <cell r="G14">
            <v>0</v>
          </cell>
          <cell r="L14">
            <v>217354</v>
          </cell>
          <cell r="M14">
            <v>0</v>
          </cell>
          <cell r="N14">
            <v>0</v>
          </cell>
          <cell r="O14">
            <v>1002</v>
          </cell>
          <cell r="P14">
            <v>0</v>
          </cell>
          <cell r="Q14">
            <v>12675</v>
          </cell>
          <cell r="R14">
            <v>0</v>
          </cell>
          <cell r="S14">
            <v>0</v>
          </cell>
        </row>
        <row r="15">
          <cell r="E15">
            <v>31616</v>
          </cell>
          <cell r="F15">
            <v>100</v>
          </cell>
          <cell r="G15">
            <v>0</v>
          </cell>
          <cell r="L15">
            <v>100</v>
          </cell>
          <cell r="M15">
            <v>0</v>
          </cell>
          <cell r="N15">
            <v>0</v>
          </cell>
          <cell r="O15">
            <v>0</v>
          </cell>
          <cell r="P15">
            <v>0</v>
          </cell>
          <cell r="Q15">
            <v>31616</v>
          </cell>
          <cell r="R15">
            <v>0</v>
          </cell>
          <cell r="S15">
            <v>0</v>
          </cell>
        </row>
        <row r="16">
          <cell r="E16">
            <v>34587</v>
          </cell>
          <cell r="F16">
            <v>251813</v>
          </cell>
          <cell r="G16">
            <v>0</v>
          </cell>
          <cell r="L16">
            <v>257756</v>
          </cell>
          <cell r="M16">
            <v>0</v>
          </cell>
          <cell r="N16">
            <v>0</v>
          </cell>
          <cell r="O16">
            <v>28644</v>
          </cell>
          <cell r="P16">
            <v>0</v>
          </cell>
          <cell r="Q16">
            <v>0</v>
          </cell>
          <cell r="R16">
            <v>0</v>
          </cell>
          <cell r="S16">
            <v>0</v>
          </cell>
        </row>
      </sheetData>
      <sheetData sheetId="7">
        <row r="11">
          <cell r="B11" t="str">
            <v>Nguyễn Quang Sơn</v>
          </cell>
          <cell r="C11">
            <v>4</v>
          </cell>
          <cell r="E11">
            <v>105</v>
          </cell>
          <cell r="F11">
            <v>4</v>
          </cell>
          <cell r="G11">
            <v>0</v>
          </cell>
          <cell r="H11">
            <v>0</v>
          </cell>
          <cell r="L11">
            <v>15</v>
          </cell>
          <cell r="M11">
            <v>0</v>
          </cell>
          <cell r="N11">
            <v>39</v>
          </cell>
          <cell r="O11">
            <v>0</v>
          </cell>
          <cell r="P11">
            <v>0</v>
          </cell>
          <cell r="Q11">
            <v>54</v>
          </cell>
          <cell r="R11">
            <v>1</v>
          </cell>
          <cell r="S11">
            <v>0</v>
          </cell>
        </row>
        <row r="12">
          <cell r="B12" t="str">
            <v>Trương Tấn Sinh</v>
          </cell>
          <cell r="C12">
            <v>111</v>
          </cell>
          <cell r="E12">
            <v>106</v>
          </cell>
          <cell r="F12">
            <v>140</v>
          </cell>
          <cell r="G12">
            <v>2</v>
          </cell>
          <cell r="H12">
            <v>0</v>
          </cell>
          <cell r="L12">
            <v>130</v>
          </cell>
          <cell r="M12">
            <v>2</v>
          </cell>
          <cell r="N12">
            <v>86</v>
          </cell>
          <cell r="O12">
            <v>0</v>
          </cell>
          <cell r="P12">
            <v>0</v>
          </cell>
          <cell r="Q12">
            <v>26</v>
          </cell>
          <cell r="R12">
            <v>0</v>
          </cell>
          <cell r="S12">
            <v>0</v>
          </cell>
        </row>
        <row r="13">
          <cell r="B13" t="str">
            <v>Nguyễn Thanh Tâm</v>
          </cell>
          <cell r="C13">
            <v>163</v>
          </cell>
          <cell r="E13">
            <v>140</v>
          </cell>
          <cell r="F13">
            <v>214</v>
          </cell>
          <cell r="G13">
            <v>1</v>
          </cell>
          <cell r="H13">
            <v>0</v>
          </cell>
          <cell r="L13">
            <v>181</v>
          </cell>
          <cell r="M13">
            <v>2</v>
          </cell>
          <cell r="N13">
            <v>90</v>
          </cell>
          <cell r="O13">
            <v>0</v>
          </cell>
          <cell r="P13">
            <v>0</v>
          </cell>
          <cell r="Q13">
            <v>79</v>
          </cell>
          <cell r="R13">
            <v>1</v>
          </cell>
          <cell r="S13">
            <v>0</v>
          </cell>
        </row>
        <row r="14">
          <cell r="B14" t="str">
            <v>Nguyễn Thị Ngọc Hiền</v>
          </cell>
          <cell r="C14">
            <v>94</v>
          </cell>
          <cell r="E14">
            <v>95</v>
          </cell>
          <cell r="F14">
            <v>100</v>
          </cell>
          <cell r="G14">
            <v>3</v>
          </cell>
          <cell r="H14">
            <v>0</v>
          </cell>
          <cell r="L14">
            <v>114</v>
          </cell>
          <cell r="M14">
            <v>3</v>
          </cell>
          <cell r="N14">
            <v>50</v>
          </cell>
          <cell r="O14">
            <v>0</v>
          </cell>
          <cell r="P14">
            <v>0</v>
          </cell>
          <cell r="Q14">
            <v>23</v>
          </cell>
          <cell r="R14">
            <v>2</v>
          </cell>
          <cell r="S14">
            <v>0</v>
          </cell>
        </row>
        <row r="15">
          <cell r="B15" t="str">
            <v>Lê Thị Nguyệt</v>
          </cell>
          <cell r="C15">
            <v>94</v>
          </cell>
          <cell r="E15">
            <v>13</v>
          </cell>
          <cell r="F15">
            <v>117</v>
          </cell>
          <cell r="G15">
            <v>0</v>
          </cell>
          <cell r="H15">
            <v>0</v>
          </cell>
          <cell r="L15">
            <v>100</v>
          </cell>
          <cell r="M15">
            <v>0</v>
          </cell>
          <cell r="N15">
            <v>21</v>
          </cell>
          <cell r="O15">
            <v>0</v>
          </cell>
          <cell r="P15">
            <v>0</v>
          </cell>
          <cell r="Q15">
            <v>9</v>
          </cell>
          <cell r="R15">
            <v>0</v>
          </cell>
          <cell r="S15">
            <v>0</v>
          </cell>
        </row>
        <row r="16">
          <cell r="B16" t="str">
            <v>Mai Văn Trâm</v>
          </cell>
          <cell r="C16">
            <v>40</v>
          </cell>
          <cell r="E16">
            <v>0</v>
          </cell>
          <cell r="F16">
            <v>40</v>
          </cell>
          <cell r="G16">
            <v>0</v>
          </cell>
          <cell r="H16">
            <v>0</v>
          </cell>
          <cell r="L16">
            <v>35</v>
          </cell>
          <cell r="M16">
            <v>1</v>
          </cell>
          <cell r="N16">
            <v>4</v>
          </cell>
          <cell r="O16">
            <v>0</v>
          </cell>
          <cell r="P16">
            <v>0</v>
          </cell>
          <cell r="Q16">
            <v>0</v>
          </cell>
          <cell r="R16">
            <v>0</v>
          </cell>
          <cell r="S16">
            <v>0</v>
          </cell>
        </row>
      </sheetData>
      <sheetData sheetId="10">
        <row r="11">
          <cell r="B11" t="str">
            <v>Nguyễn Quang Sơn</v>
          </cell>
          <cell r="D11">
            <v>14175505.617</v>
          </cell>
          <cell r="E11">
            <v>112080</v>
          </cell>
          <cell r="F11">
            <v>0</v>
          </cell>
          <cell r="G11">
            <v>0</v>
          </cell>
          <cell r="K11">
            <v>1511585</v>
          </cell>
          <cell r="L11">
            <v>9166</v>
          </cell>
          <cell r="M11">
            <v>0</v>
          </cell>
          <cell r="N11">
            <v>3354173.7800000003</v>
          </cell>
          <cell r="O11">
            <v>0</v>
          </cell>
          <cell r="P11">
            <v>0</v>
          </cell>
          <cell r="Q11">
            <v>9412659.837000001</v>
          </cell>
          <cell r="R11">
            <v>1</v>
          </cell>
          <cell r="S11">
            <v>0</v>
          </cell>
        </row>
        <row r="12">
          <cell r="B12" t="str">
            <v>Trương Tấn Sinh</v>
          </cell>
          <cell r="D12">
            <v>26472364</v>
          </cell>
          <cell r="E12">
            <v>8042514</v>
          </cell>
          <cell r="F12">
            <v>68900</v>
          </cell>
          <cell r="G12">
            <v>0</v>
          </cell>
          <cell r="K12">
            <v>1254154</v>
          </cell>
          <cell r="L12">
            <v>2583803</v>
          </cell>
          <cell r="M12">
            <v>0</v>
          </cell>
          <cell r="N12">
            <v>26515301</v>
          </cell>
          <cell r="O12">
            <v>0</v>
          </cell>
          <cell r="P12">
            <v>0</v>
          </cell>
          <cell r="Q12">
            <v>4092720</v>
          </cell>
          <cell r="R12">
            <v>0</v>
          </cell>
          <cell r="S12">
            <v>0</v>
          </cell>
        </row>
        <row r="13">
          <cell r="B13" t="str">
            <v>Nguyễn Thanh Tâm</v>
          </cell>
          <cell r="D13">
            <v>30368132.862</v>
          </cell>
          <cell r="E13">
            <v>3508103</v>
          </cell>
          <cell r="F13">
            <v>52100</v>
          </cell>
          <cell r="G13">
            <v>0</v>
          </cell>
          <cell r="K13">
            <v>2935305</v>
          </cell>
          <cell r="L13">
            <v>1382240</v>
          </cell>
          <cell r="M13">
            <v>0</v>
          </cell>
          <cell r="N13">
            <v>9055656.3</v>
          </cell>
          <cell r="O13">
            <v>0</v>
          </cell>
          <cell r="P13">
            <v>0</v>
          </cell>
          <cell r="Q13">
            <v>7093636.562</v>
          </cell>
          <cell r="R13">
            <v>13357298</v>
          </cell>
          <cell r="S13">
            <v>0</v>
          </cell>
        </row>
        <row r="14">
          <cell r="B14" t="str">
            <v>Nguyễn Thị Ngọc Hiền</v>
          </cell>
          <cell r="D14">
            <v>33964558.7</v>
          </cell>
          <cell r="E14">
            <v>11082770</v>
          </cell>
          <cell r="F14">
            <v>13808797</v>
          </cell>
          <cell r="G14">
            <v>0</v>
          </cell>
          <cell r="K14">
            <v>6813729.2</v>
          </cell>
          <cell r="L14">
            <v>485817</v>
          </cell>
          <cell r="M14">
            <v>0</v>
          </cell>
          <cell r="N14">
            <v>14142009.5</v>
          </cell>
          <cell r="O14">
            <v>0</v>
          </cell>
          <cell r="P14">
            <v>0</v>
          </cell>
          <cell r="Q14">
            <v>9595151</v>
          </cell>
          <cell r="R14">
            <v>201825</v>
          </cell>
          <cell r="S14">
            <v>0</v>
          </cell>
        </row>
        <row r="15">
          <cell r="B15" t="str">
            <v>Lê Thị Nguyệt</v>
          </cell>
          <cell r="D15">
            <v>2145475.226</v>
          </cell>
          <cell r="E15">
            <v>1908374</v>
          </cell>
          <cell r="F15">
            <v>0</v>
          </cell>
          <cell r="G15">
            <v>0</v>
          </cell>
          <cell r="K15">
            <v>622911</v>
          </cell>
          <cell r="L15">
            <v>0</v>
          </cell>
          <cell r="M15">
            <v>0</v>
          </cell>
          <cell r="N15">
            <v>3307888.226</v>
          </cell>
          <cell r="O15">
            <v>0</v>
          </cell>
          <cell r="P15">
            <v>0</v>
          </cell>
          <cell r="Q15">
            <v>123050</v>
          </cell>
          <cell r="R15">
            <v>0</v>
          </cell>
          <cell r="S15">
            <v>0</v>
          </cell>
        </row>
        <row r="16">
          <cell r="B16" t="str">
            <v>Mai Văn Trâm</v>
          </cell>
          <cell r="D16">
            <v>0</v>
          </cell>
          <cell r="E16">
            <v>8149237</v>
          </cell>
          <cell r="F16">
            <v>200</v>
          </cell>
          <cell r="G16">
            <v>0</v>
          </cell>
          <cell r="K16">
            <v>101045</v>
          </cell>
          <cell r="L16">
            <v>0</v>
          </cell>
          <cell r="M16">
            <v>0</v>
          </cell>
          <cell r="N16">
            <v>8047992</v>
          </cell>
          <cell r="O16">
            <v>0</v>
          </cell>
          <cell r="P16">
            <v>0</v>
          </cell>
          <cell r="Q16">
            <v>0</v>
          </cell>
          <cell r="R16">
            <v>0</v>
          </cell>
          <cell r="S16">
            <v>0</v>
          </cell>
        </row>
      </sheetData>
      <sheetData sheetId="19">
        <row r="7">
          <cell r="E7">
            <v>54</v>
          </cell>
          <cell r="H7">
            <v>648718.5</v>
          </cell>
        </row>
        <row r="8">
          <cell r="E8">
            <v>6</v>
          </cell>
          <cell r="H8">
            <v>228334</v>
          </cell>
        </row>
        <row r="9">
          <cell r="E9">
            <v>0</v>
          </cell>
          <cell r="H9">
            <v>0</v>
          </cell>
        </row>
        <row r="10">
          <cell r="E10">
            <v>0</v>
          </cell>
          <cell r="H10">
            <v>0</v>
          </cell>
        </row>
        <row r="11">
          <cell r="E11">
            <v>0</v>
          </cell>
          <cell r="H11">
            <v>0</v>
          </cell>
        </row>
        <row r="12">
          <cell r="E12">
            <v>51</v>
          </cell>
          <cell r="H12">
            <v>812536</v>
          </cell>
        </row>
        <row r="13">
          <cell r="E13">
            <v>0</v>
          </cell>
          <cell r="H13">
            <v>0</v>
          </cell>
        </row>
        <row r="14">
          <cell r="E14">
            <v>3</v>
          </cell>
          <cell r="H14">
            <v>45041</v>
          </cell>
        </row>
        <row r="15">
          <cell r="E15">
            <v>0</v>
          </cell>
          <cell r="H15">
            <v>0</v>
          </cell>
        </row>
        <row r="16">
          <cell r="E16">
            <v>0</v>
          </cell>
          <cell r="H16">
            <v>0</v>
          </cell>
        </row>
        <row r="17">
          <cell r="E17">
            <v>0</v>
          </cell>
          <cell r="H17">
            <v>0</v>
          </cell>
        </row>
        <row r="18">
          <cell r="E18">
            <v>0</v>
          </cell>
          <cell r="H18">
            <v>0</v>
          </cell>
        </row>
        <row r="19">
          <cell r="E19">
            <v>0</v>
          </cell>
          <cell r="H19">
            <v>0</v>
          </cell>
        </row>
        <row r="21">
          <cell r="E21">
            <v>42</v>
          </cell>
          <cell r="H21">
            <v>18286672</v>
          </cell>
        </row>
        <row r="22">
          <cell r="E22">
            <v>5</v>
          </cell>
          <cell r="H22">
            <v>4099993.3370000003</v>
          </cell>
        </row>
        <row r="23">
          <cell r="E23">
            <v>0</v>
          </cell>
          <cell r="H23">
            <v>0</v>
          </cell>
        </row>
        <row r="24">
          <cell r="E24">
            <v>0</v>
          </cell>
          <cell r="H24">
            <v>0</v>
          </cell>
        </row>
        <row r="25">
          <cell r="E25">
            <v>0</v>
          </cell>
          <cell r="H25">
            <v>0</v>
          </cell>
        </row>
        <row r="26">
          <cell r="E26">
            <v>14</v>
          </cell>
          <cell r="H26">
            <v>505945</v>
          </cell>
        </row>
        <row r="27">
          <cell r="E27">
            <v>0</v>
          </cell>
          <cell r="H27">
            <v>0</v>
          </cell>
        </row>
        <row r="28">
          <cell r="E28">
            <v>7</v>
          </cell>
          <cell r="H28">
            <v>251250</v>
          </cell>
        </row>
        <row r="29">
          <cell r="E29">
            <v>0</v>
          </cell>
          <cell r="H29">
            <v>0</v>
          </cell>
        </row>
        <row r="30">
          <cell r="E30">
            <v>0</v>
          </cell>
          <cell r="H30">
            <v>0</v>
          </cell>
        </row>
        <row r="31">
          <cell r="E31">
            <v>0</v>
          </cell>
          <cell r="H31">
            <v>0</v>
          </cell>
        </row>
        <row r="32">
          <cell r="E32">
            <v>0</v>
          </cell>
          <cell r="H32">
            <v>0</v>
          </cell>
        </row>
        <row r="33">
          <cell r="E33">
            <v>0</v>
          </cell>
          <cell r="H33">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1">
        <row r="11">
          <cell r="C11">
            <v>47</v>
          </cell>
          <cell r="E11">
            <v>118</v>
          </cell>
          <cell r="F11">
            <v>55</v>
          </cell>
          <cell r="G11">
            <v>0</v>
          </cell>
          <cell r="H11">
            <v>0</v>
          </cell>
          <cell r="L11">
            <v>32</v>
          </cell>
          <cell r="M11">
            <v>0</v>
          </cell>
          <cell r="N11">
            <v>80</v>
          </cell>
          <cell r="O11">
            <v>0</v>
          </cell>
          <cell r="P11">
            <v>0</v>
          </cell>
          <cell r="Q11">
            <v>50</v>
          </cell>
          <cell r="R11">
            <v>9</v>
          </cell>
          <cell r="S11">
            <v>2</v>
          </cell>
        </row>
        <row r="12">
          <cell r="C12">
            <v>4</v>
          </cell>
          <cell r="E12">
            <v>49</v>
          </cell>
          <cell r="F12">
            <v>9</v>
          </cell>
          <cell r="G12">
            <v>0</v>
          </cell>
          <cell r="H12">
            <v>0</v>
          </cell>
          <cell r="L12">
            <v>12</v>
          </cell>
          <cell r="M12">
            <v>0</v>
          </cell>
          <cell r="N12">
            <v>13</v>
          </cell>
          <cell r="O12">
            <v>0</v>
          </cell>
          <cell r="P12">
            <v>0</v>
          </cell>
          <cell r="Q12">
            <v>33</v>
          </cell>
          <cell r="R12">
            <v>0</v>
          </cell>
          <cell r="S12">
            <v>0</v>
          </cell>
        </row>
        <row r="13">
          <cell r="C13">
            <v>0</v>
          </cell>
          <cell r="E13">
            <v>0</v>
          </cell>
          <cell r="F13">
            <v>0</v>
          </cell>
          <cell r="G13">
            <v>0</v>
          </cell>
          <cell r="H13">
            <v>0</v>
          </cell>
          <cell r="L13">
            <v>0</v>
          </cell>
          <cell r="M13">
            <v>0</v>
          </cell>
          <cell r="N13">
            <v>0</v>
          </cell>
          <cell r="O13">
            <v>0</v>
          </cell>
          <cell r="P13">
            <v>0</v>
          </cell>
          <cell r="Q13">
            <v>0</v>
          </cell>
          <cell r="R13">
            <v>0</v>
          </cell>
          <cell r="S13">
            <v>0</v>
          </cell>
        </row>
        <row r="14">
          <cell r="C14">
            <v>0</v>
          </cell>
          <cell r="E14">
            <v>0</v>
          </cell>
          <cell r="F14">
            <v>0</v>
          </cell>
          <cell r="G14">
            <v>0</v>
          </cell>
          <cell r="H14">
            <v>0</v>
          </cell>
          <cell r="L14">
            <v>0</v>
          </cell>
          <cell r="M14">
            <v>0</v>
          </cell>
          <cell r="N14">
            <v>0</v>
          </cell>
          <cell r="O14">
            <v>0</v>
          </cell>
          <cell r="P14">
            <v>0</v>
          </cell>
          <cell r="Q14">
            <v>0</v>
          </cell>
          <cell r="R14">
            <v>0</v>
          </cell>
          <cell r="S14">
            <v>0</v>
          </cell>
        </row>
        <row r="15">
          <cell r="C15">
            <v>0</v>
          </cell>
          <cell r="E15">
            <v>0</v>
          </cell>
          <cell r="F15">
            <v>0</v>
          </cell>
          <cell r="G15">
            <v>0</v>
          </cell>
          <cell r="H15">
            <v>0</v>
          </cell>
          <cell r="L15">
            <v>0</v>
          </cell>
          <cell r="M15">
            <v>0</v>
          </cell>
          <cell r="N15">
            <v>0</v>
          </cell>
          <cell r="O15">
            <v>0</v>
          </cell>
          <cell r="P15">
            <v>0</v>
          </cell>
          <cell r="Q15">
            <v>0</v>
          </cell>
          <cell r="R15">
            <v>0</v>
          </cell>
          <cell r="S15">
            <v>0</v>
          </cell>
        </row>
        <row r="16">
          <cell r="C16">
            <v>82</v>
          </cell>
          <cell r="E16">
            <v>188</v>
          </cell>
          <cell r="F16">
            <v>102</v>
          </cell>
          <cell r="G16">
            <v>3</v>
          </cell>
          <cell r="H16">
            <v>0</v>
          </cell>
          <cell r="L16">
            <v>83</v>
          </cell>
          <cell r="M16">
            <v>0</v>
          </cell>
          <cell r="N16">
            <v>84</v>
          </cell>
          <cell r="O16">
            <v>0</v>
          </cell>
          <cell r="P16">
            <v>0</v>
          </cell>
          <cell r="Q16">
            <v>108</v>
          </cell>
          <cell r="R16">
            <v>12</v>
          </cell>
          <cell r="S16">
            <v>0</v>
          </cell>
        </row>
        <row r="17">
          <cell r="C17">
            <v>0</v>
          </cell>
          <cell r="E17">
            <v>1</v>
          </cell>
          <cell r="F17">
            <v>0</v>
          </cell>
          <cell r="G17">
            <v>0</v>
          </cell>
          <cell r="H17">
            <v>0</v>
          </cell>
          <cell r="L17">
            <v>0</v>
          </cell>
          <cell r="M17">
            <v>0</v>
          </cell>
          <cell r="N17">
            <v>1</v>
          </cell>
          <cell r="O17">
            <v>0</v>
          </cell>
          <cell r="P17">
            <v>0</v>
          </cell>
          <cell r="Q17">
            <v>0</v>
          </cell>
          <cell r="R17">
            <v>0</v>
          </cell>
          <cell r="S17">
            <v>0</v>
          </cell>
        </row>
        <row r="18">
          <cell r="C18">
            <v>117</v>
          </cell>
          <cell r="E18">
            <v>17</v>
          </cell>
          <cell r="F18">
            <v>122</v>
          </cell>
          <cell r="G18">
            <v>0</v>
          </cell>
          <cell r="H18">
            <v>0</v>
          </cell>
          <cell r="L18">
            <v>87</v>
          </cell>
          <cell r="M18">
            <v>0</v>
          </cell>
          <cell r="N18">
            <v>50</v>
          </cell>
          <cell r="O18">
            <v>0</v>
          </cell>
          <cell r="P18">
            <v>0</v>
          </cell>
          <cell r="Q18">
            <v>2</v>
          </cell>
          <cell r="R18">
            <v>0</v>
          </cell>
          <cell r="S18">
            <v>0</v>
          </cell>
        </row>
        <row r="19">
          <cell r="C19">
            <v>0</v>
          </cell>
          <cell r="E19">
            <v>18</v>
          </cell>
          <cell r="F19">
            <v>0</v>
          </cell>
          <cell r="G19">
            <v>0</v>
          </cell>
          <cell r="H19">
            <v>0</v>
          </cell>
          <cell r="L19">
            <v>0</v>
          </cell>
          <cell r="M19">
            <v>0</v>
          </cell>
          <cell r="N19">
            <v>0</v>
          </cell>
          <cell r="O19">
            <v>0</v>
          </cell>
          <cell r="P19">
            <v>0</v>
          </cell>
          <cell r="Q19">
            <v>18</v>
          </cell>
          <cell r="R19">
            <v>0</v>
          </cell>
          <cell r="S19">
            <v>0</v>
          </cell>
        </row>
        <row r="20">
          <cell r="C20">
            <v>0</v>
          </cell>
          <cell r="E20">
            <v>0</v>
          </cell>
          <cell r="F20">
            <v>0</v>
          </cell>
          <cell r="G20">
            <v>0</v>
          </cell>
          <cell r="H20">
            <v>0</v>
          </cell>
          <cell r="L20">
            <v>0</v>
          </cell>
          <cell r="M20">
            <v>0</v>
          </cell>
          <cell r="N20">
            <v>0</v>
          </cell>
          <cell r="O20">
            <v>0</v>
          </cell>
          <cell r="P20">
            <v>0</v>
          </cell>
          <cell r="Q20">
            <v>0</v>
          </cell>
          <cell r="R20">
            <v>0</v>
          </cell>
          <cell r="S20">
            <v>0</v>
          </cell>
        </row>
        <row r="21">
          <cell r="C21">
            <v>0</v>
          </cell>
          <cell r="E21">
            <v>0</v>
          </cell>
          <cell r="F21">
            <v>0</v>
          </cell>
          <cell r="G21">
            <v>0</v>
          </cell>
          <cell r="H21">
            <v>0</v>
          </cell>
          <cell r="L21">
            <v>0</v>
          </cell>
          <cell r="M21">
            <v>0</v>
          </cell>
          <cell r="N21">
            <v>0</v>
          </cell>
          <cell r="O21">
            <v>0</v>
          </cell>
          <cell r="P21">
            <v>0</v>
          </cell>
          <cell r="Q21">
            <v>0</v>
          </cell>
          <cell r="R21">
            <v>0</v>
          </cell>
          <cell r="S21">
            <v>0</v>
          </cell>
        </row>
        <row r="22">
          <cell r="C22">
            <v>0</v>
          </cell>
          <cell r="E22">
            <v>0</v>
          </cell>
          <cell r="F22">
            <v>0</v>
          </cell>
          <cell r="G22">
            <v>0</v>
          </cell>
          <cell r="H22">
            <v>0</v>
          </cell>
          <cell r="L22">
            <v>0</v>
          </cell>
          <cell r="M22">
            <v>0</v>
          </cell>
          <cell r="N22">
            <v>0</v>
          </cell>
          <cell r="O22">
            <v>0</v>
          </cell>
          <cell r="P22">
            <v>0</v>
          </cell>
          <cell r="Q22">
            <v>0</v>
          </cell>
          <cell r="R22">
            <v>0</v>
          </cell>
          <cell r="S22">
            <v>0</v>
          </cell>
        </row>
        <row r="23">
          <cell r="C23">
            <v>12</v>
          </cell>
          <cell r="E23">
            <v>12</v>
          </cell>
          <cell r="F23">
            <v>13</v>
          </cell>
          <cell r="G23">
            <v>0</v>
          </cell>
          <cell r="H23">
            <v>0</v>
          </cell>
          <cell r="L23">
            <v>13</v>
          </cell>
          <cell r="M23">
            <v>0</v>
          </cell>
          <cell r="N23">
            <v>3</v>
          </cell>
          <cell r="O23">
            <v>0</v>
          </cell>
          <cell r="P23">
            <v>0</v>
          </cell>
          <cell r="Q23">
            <v>0</v>
          </cell>
          <cell r="R23">
            <v>9</v>
          </cell>
          <cell r="S23">
            <v>0</v>
          </cell>
        </row>
        <row r="25">
          <cell r="C25">
            <v>12</v>
          </cell>
          <cell r="E25">
            <v>168</v>
          </cell>
          <cell r="F25">
            <v>15</v>
          </cell>
          <cell r="G25">
            <v>0</v>
          </cell>
          <cell r="H25">
            <v>0</v>
          </cell>
          <cell r="L25">
            <v>7</v>
          </cell>
          <cell r="M25">
            <v>6</v>
          </cell>
          <cell r="N25">
            <v>94</v>
          </cell>
          <cell r="O25">
            <v>0</v>
          </cell>
          <cell r="P25">
            <v>0</v>
          </cell>
          <cell r="Q25">
            <v>47</v>
          </cell>
          <cell r="R25">
            <v>28</v>
          </cell>
          <cell r="S25">
            <v>1</v>
          </cell>
        </row>
        <row r="26">
          <cell r="C26">
            <v>0</v>
          </cell>
          <cell r="E26">
            <v>48</v>
          </cell>
          <cell r="F26">
            <v>3</v>
          </cell>
          <cell r="G26">
            <v>0</v>
          </cell>
          <cell r="H26">
            <v>0</v>
          </cell>
          <cell r="L26">
            <v>5</v>
          </cell>
          <cell r="M26">
            <v>0</v>
          </cell>
          <cell r="N26">
            <v>13</v>
          </cell>
          <cell r="O26">
            <v>0</v>
          </cell>
          <cell r="P26">
            <v>0</v>
          </cell>
          <cell r="Q26">
            <v>33</v>
          </cell>
          <cell r="R26">
            <v>0</v>
          </cell>
          <cell r="S26">
            <v>0</v>
          </cell>
        </row>
        <row r="27">
          <cell r="C27">
            <v>0</v>
          </cell>
          <cell r="E27">
            <v>33</v>
          </cell>
          <cell r="F27">
            <v>2</v>
          </cell>
          <cell r="G27">
            <v>0</v>
          </cell>
          <cell r="H27">
            <v>0</v>
          </cell>
          <cell r="L27">
            <v>3</v>
          </cell>
          <cell r="M27">
            <v>0</v>
          </cell>
          <cell r="N27">
            <v>15</v>
          </cell>
          <cell r="O27">
            <v>0</v>
          </cell>
          <cell r="P27">
            <v>0</v>
          </cell>
          <cell r="Q27">
            <v>17</v>
          </cell>
          <cell r="R27">
            <v>0</v>
          </cell>
          <cell r="S27">
            <v>0</v>
          </cell>
        </row>
        <row r="28">
          <cell r="C28">
            <v>0</v>
          </cell>
          <cell r="E28">
            <v>0</v>
          </cell>
          <cell r="F28">
            <v>0</v>
          </cell>
          <cell r="G28">
            <v>0</v>
          </cell>
          <cell r="H28">
            <v>0</v>
          </cell>
          <cell r="L28">
            <v>0</v>
          </cell>
          <cell r="M28">
            <v>0</v>
          </cell>
          <cell r="N28">
            <v>0</v>
          </cell>
          <cell r="O28">
            <v>0</v>
          </cell>
          <cell r="P28">
            <v>0</v>
          </cell>
          <cell r="Q28">
            <v>0</v>
          </cell>
          <cell r="R28">
            <v>0</v>
          </cell>
          <cell r="S28">
            <v>0</v>
          </cell>
        </row>
        <row r="29">
          <cell r="C29">
            <v>0</v>
          </cell>
          <cell r="E29">
            <v>0</v>
          </cell>
          <cell r="F29">
            <v>0</v>
          </cell>
          <cell r="G29">
            <v>0</v>
          </cell>
          <cell r="H29">
            <v>0</v>
          </cell>
          <cell r="L29">
            <v>0</v>
          </cell>
          <cell r="M29">
            <v>0</v>
          </cell>
          <cell r="N29">
            <v>0</v>
          </cell>
          <cell r="O29">
            <v>0</v>
          </cell>
          <cell r="P29">
            <v>0</v>
          </cell>
          <cell r="Q29">
            <v>0</v>
          </cell>
          <cell r="R29">
            <v>0</v>
          </cell>
          <cell r="S29">
            <v>0</v>
          </cell>
        </row>
        <row r="30">
          <cell r="C30">
            <v>6</v>
          </cell>
          <cell r="E30">
            <v>27</v>
          </cell>
          <cell r="F30">
            <v>8</v>
          </cell>
          <cell r="G30">
            <v>0</v>
          </cell>
          <cell r="H30">
            <v>0</v>
          </cell>
          <cell r="L30">
            <v>2</v>
          </cell>
          <cell r="M30">
            <v>0</v>
          </cell>
          <cell r="N30">
            <v>10</v>
          </cell>
          <cell r="O30">
            <v>0</v>
          </cell>
          <cell r="P30">
            <v>0</v>
          </cell>
          <cell r="Q30">
            <v>23</v>
          </cell>
          <cell r="R30">
            <v>0</v>
          </cell>
          <cell r="S30">
            <v>0</v>
          </cell>
        </row>
        <row r="31">
          <cell r="C31">
            <v>0</v>
          </cell>
          <cell r="E31">
            <v>0</v>
          </cell>
          <cell r="F31">
            <v>0</v>
          </cell>
          <cell r="G31">
            <v>0</v>
          </cell>
          <cell r="H31">
            <v>0</v>
          </cell>
          <cell r="L31">
            <v>0</v>
          </cell>
          <cell r="M31">
            <v>0</v>
          </cell>
          <cell r="N31">
            <v>0</v>
          </cell>
          <cell r="O31">
            <v>0</v>
          </cell>
          <cell r="P31">
            <v>0</v>
          </cell>
          <cell r="Q31">
            <v>0</v>
          </cell>
          <cell r="R31">
            <v>0</v>
          </cell>
          <cell r="S31">
            <v>0</v>
          </cell>
        </row>
        <row r="32">
          <cell r="C32">
            <v>6</v>
          </cell>
          <cell r="E32">
            <v>31</v>
          </cell>
          <cell r="F32">
            <v>7</v>
          </cell>
          <cell r="G32">
            <v>0</v>
          </cell>
          <cell r="H32">
            <v>0</v>
          </cell>
          <cell r="L32">
            <v>4</v>
          </cell>
          <cell r="M32">
            <v>0</v>
          </cell>
          <cell r="N32">
            <v>23</v>
          </cell>
          <cell r="O32">
            <v>0</v>
          </cell>
          <cell r="P32">
            <v>0</v>
          </cell>
          <cell r="Q32">
            <v>11</v>
          </cell>
          <cell r="R32">
            <v>0</v>
          </cell>
          <cell r="S32">
            <v>0</v>
          </cell>
        </row>
        <row r="33">
          <cell r="C33">
            <v>0</v>
          </cell>
          <cell r="E33">
            <v>36</v>
          </cell>
          <cell r="F33">
            <v>0</v>
          </cell>
          <cell r="G33">
            <v>0</v>
          </cell>
          <cell r="H33">
            <v>0</v>
          </cell>
          <cell r="L33">
            <v>0</v>
          </cell>
          <cell r="M33">
            <v>0</v>
          </cell>
          <cell r="N33">
            <v>3</v>
          </cell>
          <cell r="O33">
            <v>0</v>
          </cell>
          <cell r="P33">
            <v>0</v>
          </cell>
          <cell r="Q33">
            <v>33</v>
          </cell>
          <cell r="R33">
            <v>0</v>
          </cell>
          <cell r="S33">
            <v>0</v>
          </cell>
        </row>
        <row r="34">
          <cell r="C34">
            <v>0</v>
          </cell>
          <cell r="E34">
            <v>0</v>
          </cell>
          <cell r="F34">
            <v>0</v>
          </cell>
          <cell r="G34">
            <v>0</v>
          </cell>
          <cell r="H34">
            <v>0</v>
          </cell>
          <cell r="L34">
            <v>0</v>
          </cell>
          <cell r="M34">
            <v>0</v>
          </cell>
          <cell r="N34">
            <v>0</v>
          </cell>
          <cell r="O34">
            <v>0</v>
          </cell>
          <cell r="P34">
            <v>0</v>
          </cell>
          <cell r="Q34">
            <v>0</v>
          </cell>
          <cell r="R34">
            <v>0</v>
          </cell>
          <cell r="S34">
            <v>0</v>
          </cell>
        </row>
        <row r="35">
          <cell r="C35">
            <v>0</v>
          </cell>
          <cell r="E35">
            <v>0</v>
          </cell>
          <cell r="F35">
            <v>0</v>
          </cell>
          <cell r="G35">
            <v>0</v>
          </cell>
          <cell r="H35">
            <v>0</v>
          </cell>
          <cell r="L35">
            <v>0</v>
          </cell>
          <cell r="M35">
            <v>0</v>
          </cell>
          <cell r="N35">
            <v>0</v>
          </cell>
          <cell r="O35">
            <v>0</v>
          </cell>
          <cell r="P35">
            <v>0</v>
          </cell>
          <cell r="Q35">
            <v>0</v>
          </cell>
          <cell r="R35">
            <v>0</v>
          </cell>
          <cell r="S35">
            <v>0</v>
          </cell>
        </row>
        <row r="36">
          <cell r="C36">
            <v>0</v>
          </cell>
          <cell r="E36">
            <v>0</v>
          </cell>
          <cell r="F36">
            <v>0</v>
          </cell>
          <cell r="G36">
            <v>0</v>
          </cell>
          <cell r="H36">
            <v>0</v>
          </cell>
          <cell r="L36">
            <v>0</v>
          </cell>
          <cell r="M36">
            <v>0</v>
          </cell>
          <cell r="N36">
            <v>0</v>
          </cell>
          <cell r="O36">
            <v>0</v>
          </cell>
          <cell r="P36">
            <v>0</v>
          </cell>
          <cell r="Q36">
            <v>0</v>
          </cell>
          <cell r="R36">
            <v>0</v>
          </cell>
          <cell r="S36">
            <v>0</v>
          </cell>
        </row>
        <row r="37">
          <cell r="C37">
            <v>0</v>
          </cell>
          <cell r="E37">
            <v>0</v>
          </cell>
          <cell r="F37">
            <v>0</v>
          </cell>
          <cell r="G37">
            <v>0</v>
          </cell>
        </row>
      </sheetData>
      <sheetData sheetId="2">
        <row r="4">
          <cell r="D4">
            <v>0</v>
          </cell>
        </row>
        <row r="5">
          <cell r="D5">
            <v>0</v>
          </cell>
        </row>
        <row r="6">
          <cell r="D6">
            <v>6</v>
          </cell>
        </row>
        <row r="17">
          <cell r="C17">
            <v>0</v>
          </cell>
          <cell r="D17">
            <v>0</v>
          </cell>
        </row>
        <row r="18">
          <cell r="C18">
            <v>0</v>
          </cell>
          <cell r="D18">
            <v>0</v>
          </cell>
        </row>
        <row r="19">
          <cell r="C19">
            <v>0</v>
          </cell>
          <cell r="D19">
            <v>0</v>
          </cell>
        </row>
        <row r="20">
          <cell r="C20">
            <v>9</v>
          </cell>
          <cell r="D20">
            <v>28</v>
          </cell>
        </row>
        <row r="21">
          <cell r="C21">
            <v>0</v>
          </cell>
          <cell r="D21">
            <v>0</v>
          </cell>
        </row>
        <row r="22">
          <cell r="C22">
            <v>21</v>
          </cell>
          <cell r="D22">
            <v>0</v>
          </cell>
        </row>
        <row r="23">
          <cell r="C23">
            <v>0</v>
          </cell>
          <cell r="D23">
            <v>0</v>
          </cell>
        </row>
        <row r="24">
          <cell r="C24">
            <v>0</v>
          </cell>
          <cell r="D24">
            <v>0</v>
          </cell>
        </row>
        <row r="25">
          <cell r="C25">
            <v>0</v>
          </cell>
          <cell r="D25">
            <v>0</v>
          </cell>
        </row>
        <row r="27">
          <cell r="C27">
            <v>2</v>
          </cell>
          <cell r="D27">
            <v>1</v>
          </cell>
        </row>
        <row r="28">
          <cell r="C28">
            <v>0</v>
          </cell>
          <cell r="D28">
            <v>0</v>
          </cell>
        </row>
        <row r="30">
          <cell r="C30">
            <v>188</v>
          </cell>
          <cell r="D30">
            <v>154</v>
          </cell>
        </row>
        <row r="31">
          <cell r="C31">
            <v>0</v>
          </cell>
          <cell r="D31">
            <v>0</v>
          </cell>
        </row>
        <row r="32">
          <cell r="C32">
            <v>23</v>
          </cell>
          <cell r="D32">
            <v>10</v>
          </cell>
        </row>
      </sheetData>
      <sheetData sheetId="3">
        <row r="11">
          <cell r="D11">
            <v>1749719</v>
          </cell>
          <cell r="E11">
            <v>593030</v>
          </cell>
          <cell r="F11">
            <v>0</v>
          </cell>
          <cell r="K11">
            <v>332063</v>
          </cell>
          <cell r="L11">
            <v>0</v>
          </cell>
          <cell r="M11">
            <v>0</v>
          </cell>
          <cell r="N11">
            <v>1129732</v>
          </cell>
          <cell r="O11">
            <v>0</v>
          </cell>
          <cell r="P11">
            <v>0</v>
          </cell>
          <cell r="Q11">
            <v>588755</v>
          </cell>
          <cell r="R11">
            <v>199599</v>
          </cell>
          <cell r="S11">
            <v>92600</v>
          </cell>
        </row>
        <row r="12">
          <cell r="D12">
            <v>1822791</v>
          </cell>
          <cell r="E12">
            <v>705479</v>
          </cell>
          <cell r="F12">
            <v>0</v>
          </cell>
          <cell r="K12">
            <v>616344</v>
          </cell>
          <cell r="L12">
            <v>0</v>
          </cell>
          <cell r="M12">
            <v>0</v>
          </cell>
          <cell r="N12">
            <v>501763</v>
          </cell>
          <cell r="O12">
            <v>0</v>
          </cell>
          <cell r="P12">
            <v>0</v>
          </cell>
          <cell r="Q12">
            <v>1410163</v>
          </cell>
          <cell r="R12">
            <v>0</v>
          </cell>
          <cell r="S12">
            <v>0</v>
          </cell>
        </row>
        <row r="13">
          <cell r="D13">
            <v>0</v>
          </cell>
          <cell r="E13">
            <v>0</v>
          </cell>
          <cell r="F13">
            <v>0</v>
          </cell>
          <cell r="K13">
            <v>0</v>
          </cell>
          <cell r="L13">
            <v>0</v>
          </cell>
          <cell r="M13">
            <v>0</v>
          </cell>
          <cell r="N13">
            <v>0</v>
          </cell>
          <cell r="O13">
            <v>0</v>
          </cell>
          <cell r="P13">
            <v>0</v>
          </cell>
          <cell r="Q13">
            <v>0</v>
          </cell>
          <cell r="R13">
            <v>0</v>
          </cell>
          <cell r="S13">
            <v>0</v>
          </cell>
        </row>
        <row r="14">
          <cell r="D14">
            <v>0</v>
          </cell>
          <cell r="E14">
            <v>0</v>
          </cell>
          <cell r="F14">
            <v>0</v>
          </cell>
          <cell r="K14">
            <v>0</v>
          </cell>
          <cell r="L14">
            <v>0</v>
          </cell>
          <cell r="M14">
            <v>0</v>
          </cell>
          <cell r="N14">
            <v>0</v>
          </cell>
          <cell r="O14">
            <v>0</v>
          </cell>
          <cell r="P14">
            <v>0</v>
          </cell>
          <cell r="Q14">
            <v>0</v>
          </cell>
          <cell r="R14">
            <v>0</v>
          </cell>
          <cell r="S14">
            <v>0</v>
          </cell>
        </row>
        <row r="15">
          <cell r="D15">
            <v>0</v>
          </cell>
          <cell r="E15">
            <v>0</v>
          </cell>
          <cell r="F15">
            <v>0</v>
          </cell>
          <cell r="K15">
            <v>0</v>
          </cell>
          <cell r="L15">
            <v>0</v>
          </cell>
          <cell r="M15">
            <v>0</v>
          </cell>
          <cell r="N15">
            <v>0</v>
          </cell>
          <cell r="O15">
            <v>0</v>
          </cell>
          <cell r="P15">
            <v>0</v>
          </cell>
          <cell r="Q15">
            <v>0</v>
          </cell>
          <cell r="R15">
            <v>0</v>
          </cell>
          <cell r="S15">
            <v>0</v>
          </cell>
        </row>
        <row r="16">
          <cell r="D16">
            <v>1902518</v>
          </cell>
          <cell r="E16">
            <v>610381</v>
          </cell>
          <cell r="F16">
            <v>12925</v>
          </cell>
          <cell r="K16">
            <v>116941</v>
          </cell>
          <cell r="L16">
            <v>0</v>
          </cell>
          <cell r="M16">
            <v>0</v>
          </cell>
          <cell r="N16">
            <v>815895</v>
          </cell>
          <cell r="O16">
            <v>0</v>
          </cell>
          <cell r="P16">
            <v>0</v>
          </cell>
          <cell r="Q16">
            <v>1559232</v>
          </cell>
          <cell r="R16">
            <v>7906</v>
          </cell>
          <cell r="S16">
            <v>0</v>
          </cell>
        </row>
        <row r="17">
          <cell r="D17">
            <v>300</v>
          </cell>
          <cell r="E17">
            <v>0</v>
          </cell>
          <cell r="F17">
            <v>0</v>
          </cell>
          <cell r="K17">
            <v>0</v>
          </cell>
          <cell r="L17">
            <v>0</v>
          </cell>
          <cell r="M17">
            <v>0</v>
          </cell>
          <cell r="N17">
            <v>300</v>
          </cell>
          <cell r="O17">
            <v>0</v>
          </cell>
          <cell r="P17">
            <v>0</v>
          </cell>
          <cell r="Q17">
            <v>0</v>
          </cell>
          <cell r="R17">
            <v>0</v>
          </cell>
          <cell r="S17">
            <v>0</v>
          </cell>
        </row>
        <row r="18">
          <cell r="D18">
            <v>104608</v>
          </cell>
          <cell r="E18">
            <v>70675</v>
          </cell>
          <cell r="F18">
            <v>0</v>
          </cell>
          <cell r="K18">
            <v>54700</v>
          </cell>
          <cell r="L18">
            <v>0</v>
          </cell>
          <cell r="M18">
            <v>0</v>
          </cell>
          <cell r="N18">
            <v>119883</v>
          </cell>
          <cell r="O18">
            <v>0</v>
          </cell>
          <cell r="P18">
            <v>0</v>
          </cell>
          <cell r="Q18">
            <v>700</v>
          </cell>
          <cell r="R18">
            <v>0</v>
          </cell>
          <cell r="S18">
            <v>0</v>
          </cell>
        </row>
        <row r="19">
          <cell r="D19">
            <v>14395</v>
          </cell>
          <cell r="E19">
            <v>0</v>
          </cell>
          <cell r="F19">
            <v>0</v>
          </cell>
          <cell r="K19">
            <v>0</v>
          </cell>
          <cell r="L19">
            <v>0</v>
          </cell>
          <cell r="M19">
            <v>0</v>
          </cell>
          <cell r="N19">
            <v>0</v>
          </cell>
          <cell r="O19">
            <v>0</v>
          </cell>
          <cell r="P19">
            <v>0</v>
          </cell>
          <cell r="Q19">
            <v>14395</v>
          </cell>
          <cell r="R19">
            <v>0</v>
          </cell>
          <cell r="S19">
            <v>0</v>
          </cell>
        </row>
        <row r="20">
          <cell r="D20">
            <v>0</v>
          </cell>
          <cell r="E20">
            <v>0</v>
          </cell>
          <cell r="F20">
            <v>0</v>
          </cell>
          <cell r="K20">
            <v>0</v>
          </cell>
          <cell r="L20">
            <v>0</v>
          </cell>
          <cell r="M20">
            <v>0</v>
          </cell>
          <cell r="N20">
            <v>0</v>
          </cell>
          <cell r="O20">
            <v>0</v>
          </cell>
          <cell r="P20">
            <v>0</v>
          </cell>
          <cell r="Q20">
            <v>0</v>
          </cell>
          <cell r="R20">
            <v>0</v>
          </cell>
          <cell r="S20">
            <v>0</v>
          </cell>
        </row>
        <row r="21">
          <cell r="D21">
            <v>0</v>
          </cell>
          <cell r="E21">
            <v>0</v>
          </cell>
          <cell r="F21">
            <v>0</v>
          </cell>
          <cell r="K21">
            <v>0</v>
          </cell>
          <cell r="L21">
            <v>0</v>
          </cell>
          <cell r="M21">
            <v>0</v>
          </cell>
          <cell r="N21">
            <v>0</v>
          </cell>
          <cell r="O21">
            <v>0</v>
          </cell>
          <cell r="P21">
            <v>0</v>
          </cell>
          <cell r="Q21">
            <v>0</v>
          </cell>
          <cell r="R21">
            <v>0</v>
          </cell>
          <cell r="S21">
            <v>0</v>
          </cell>
        </row>
        <row r="22">
          <cell r="D22">
            <v>0</v>
          </cell>
          <cell r="E22">
            <v>0</v>
          </cell>
          <cell r="F22">
            <v>0</v>
          </cell>
          <cell r="K22">
            <v>0</v>
          </cell>
          <cell r="L22">
            <v>0</v>
          </cell>
          <cell r="M22">
            <v>0</v>
          </cell>
          <cell r="N22">
            <v>0</v>
          </cell>
          <cell r="O22">
            <v>0</v>
          </cell>
          <cell r="P22">
            <v>0</v>
          </cell>
          <cell r="Q22">
            <v>0</v>
          </cell>
          <cell r="R22">
            <v>0</v>
          </cell>
          <cell r="S22">
            <v>0</v>
          </cell>
        </row>
        <row r="23">
          <cell r="D23">
            <v>60814</v>
          </cell>
          <cell r="E23">
            <v>42103</v>
          </cell>
          <cell r="F23">
            <v>0</v>
          </cell>
          <cell r="K23">
            <v>51843</v>
          </cell>
          <cell r="L23">
            <v>0</v>
          </cell>
          <cell r="M23">
            <v>0</v>
          </cell>
          <cell r="N23">
            <v>51067</v>
          </cell>
          <cell r="O23">
            <v>0</v>
          </cell>
          <cell r="P23">
            <v>0</v>
          </cell>
          <cell r="Q23">
            <v>0</v>
          </cell>
          <cell r="R23">
            <v>7</v>
          </cell>
          <cell r="S23">
            <v>0</v>
          </cell>
        </row>
        <row r="25">
          <cell r="D25">
            <v>172946150</v>
          </cell>
          <cell r="E25">
            <v>26295622</v>
          </cell>
          <cell r="F25">
            <v>0</v>
          </cell>
          <cell r="K25">
            <v>2619751</v>
          </cell>
          <cell r="L25">
            <v>1803500</v>
          </cell>
          <cell r="M25">
            <v>0</v>
          </cell>
          <cell r="N25">
            <v>70314036</v>
          </cell>
          <cell r="O25">
            <v>0</v>
          </cell>
          <cell r="P25">
            <v>0</v>
          </cell>
          <cell r="Q25">
            <v>106515778</v>
          </cell>
          <cell r="R25">
            <v>14988707</v>
          </cell>
          <cell r="S25">
            <v>3000000</v>
          </cell>
        </row>
        <row r="26">
          <cell r="D26">
            <v>174057563</v>
          </cell>
          <cell r="E26">
            <v>85034474</v>
          </cell>
          <cell r="F26">
            <v>0</v>
          </cell>
          <cell r="K26">
            <v>22351370</v>
          </cell>
          <cell r="L26">
            <v>0</v>
          </cell>
          <cell r="M26">
            <v>0</v>
          </cell>
          <cell r="N26">
            <v>77422449</v>
          </cell>
          <cell r="O26">
            <v>0</v>
          </cell>
          <cell r="P26">
            <v>0</v>
          </cell>
          <cell r="Q26">
            <v>159318218</v>
          </cell>
          <cell r="R26">
            <v>0</v>
          </cell>
          <cell r="S26">
            <v>0</v>
          </cell>
        </row>
        <row r="27">
          <cell r="D27">
            <v>78863040</v>
          </cell>
          <cell r="E27">
            <v>4666044</v>
          </cell>
          <cell r="F27">
            <v>0</v>
          </cell>
          <cell r="K27">
            <v>9392627</v>
          </cell>
          <cell r="L27">
            <v>0</v>
          </cell>
          <cell r="M27">
            <v>0</v>
          </cell>
          <cell r="N27">
            <v>20088985</v>
          </cell>
          <cell r="O27">
            <v>0</v>
          </cell>
          <cell r="P27">
            <v>0</v>
          </cell>
          <cell r="Q27">
            <v>54047472</v>
          </cell>
          <cell r="R27">
            <v>0</v>
          </cell>
          <cell r="S27">
            <v>0</v>
          </cell>
        </row>
        <row r="28">
          <cell r="D28">
            <v>0</v>
          </cell>
          <cell r="E28">
            <v>0</v>
          </cell>
          <cell r="F28">
            <v>0</v>
          </cell>
          <cell r="K28">
            <v>0</v>
          </cell>
          <cell r="L28">
            <v>0</v>
          </cell>
          <cell r="M28">
            <v>0</v>
          </cell>
          <cell r="N28">
            <v>0</v>
          </cell>
          <cell r="O28">
            <v>0</v>
          </cell>
          <cell r="P28">
            <v>0</v>
          </cell>
          <cell r="Q28">
            <v>0</v>
          </cell>
          <cell r="R28">
            <v>0</v>
          </cell>
          <cell r="S28">
            <v>0</v>
          </cell>
        </row>
        <row r="29">
          <cell r="D29">
            <v>0</v>
          </cell>
          <cell r="E29">
            <v>0</v>
          </cell>
          <cell r="F29">
            <v>0</v>
          </cell>
          <cell r="K29">
            <v>0</v>
          </cell>
          <cell r="L29">
            <v>0</v>
          </cell>
          <cell r="M29">
            <v>0</v>
          </cell>
          <cell r="N29">
            <v>0</v>
          </cell>
          <cell r="O29">
            <v>0</v>
          </cell>
          <cell r="P29">
            <v>0</v>
          </cell>
          <cell r="Q29">
            <v>0</v>
          </cell>
          <cell r="R29">
            <v>0</v>
          </cell>
          <cell r="S29">
            <v>0</v>
          </cell>
        </row>
        <row r="30">
          <cell r="D30">
            <v>45586684</v>
          </cell>
          <cell r="E30">
            <v>429211</v>
          </cell>
          <cell r="F30">
            <v>0</v>
          </cell>
          <cell r="K30">
            <v>96389</v>
          </cell>
          <cell r="L30">
            <v>0</v>
          </cell>
          <cell r="M30">
            <v>0</v>
          </cell>
          <cell r="N30">
            <v>433157</v>
          </cell>
          <cell r="O30">
            <v>0</v>
          </cell>
          <cell r="P30">
            <v>0</v>
          </cell>
          <cell r="Q30">
            <v>45486349</v>
          </cell>
          <cell r="R30">
            <v>0</v>
          </cell>
          <cell r="S30">
            <v>0</v>
          </cell>
        </row>
        <row r="31">
          <cell r="D31">
            <v>0</v>
          </cell>
          <cell r="E31">
            <v>0</v>
          </cell>
          <cell r="F31">
            <v>0</v>
          </cell>
          <cell r="K31">
            <v>0</v>
          </cell>
          <cell r="L31">
            <v>0</v>
          </cell>
          <cell r="M31">
            <v>0</v>
          </cell>
          <cell r="N31">
            <v>0</v>
          </cell>
          <cell r="O31">
            <v>0</v>
          </cell>
          <cell r="P31">
            <v>0</v>
          </cell>
          <cell r="Q31">
            <v>0</v>
          </cell>
          <cell r="R31">
            <v>0</v>
          </cell>
          <cell r="S31">
            <v>0</v>
          </cell>
        </row>
        <row r="32">
          <cell r="D32">
            <v>1886512</v>
          </cell>
          <cell r="E32">
            <v>111400</v>
          </cell>
          <cell r="F32">
            <v>0</v>
          </cell>
          <cell r="K32">
            <v>120300</v>
          </cell>
          <cell r="L32">
            <v>0</v>
          </cell>
          <cell r="M32">
            <v>0</v>
          </cell>
          <cell r="N32">
            <v>1019185</v>
          </cell>
          <cell r="O32">
            <v>0</v>
          </cell>
          <cell r="P32">
            <v>0</v>
          </cell>
          <cell r="Q32">
            <v>858427</v>
          </cell>
          <cell r="R32">
            <v>0</v>
          </cell>
          <cell r="S32">
            <v>0</v>
          </cell>
        </row>
        <row r="33">
          <cell r="D33">
            <v>482812</v>
          </cell>
          <cell r="E33">
            <v>0</v>
          </cell>
          <cell r="F33">
            <v>0</v>
          </cell>
          <cell r="K33">
            <v>0</v>
          </cell>
          <cell r="L33">
            <v>0</v>
          </cell>
          <cell r="M33">
            <v>0</v>
          </cell>
          <cell r="N33">
            <v>57261</v>
          </cell>
          <cell r="O33">
            <v>0</v>
          </cell>
          <cell r="P33">
            <v>0</v>
          </cell>
          <cell r="Q33">
            <v>425551</v>
          </cell>
          <cell r="R33">
            <v>0</v>
          </cell>
          <cell r="S33">
            <v>0</v>
          </cell>
        </row>
        <row r="34">
          <cell r="D34">
            <v>0</v>
          </cell>
          <cell r="E34">
            <v>0</v>
          </cell>
          <cell r="F34">
            <v>0</v>
          </cell>
          <cell r="K34">
            <v>0</v>
          </cell>
          <cell r="L34">
            <v>0</v>
          </cell>
          <cell r="M34">
            <v>0</v>
          </cell>
          <cell r="N34">
            <v>0</v>
          </cell>
          <cell r="O34">
            <v>0</v>
          </cell>
          <cell r="P34">
            <v>0</v>
          </cell>
          <cell r="Q34">
            <v>0</v>
          </cell>
          <cell r="R34">
            <v>0</v>
          </cell>
          <cell r="S34">
            <v>0</v>
          </cell>
        </row>
        <row r="35">
          <cell r="D35">
            <v>0</v>
          </cell>
          <cell r="E35">
            <v>0</v>
          </cell>
          <cell r="F35">
            <v>0</v>
          </cell>
          <cell r="K35">
            <v>0</v>
          </cell>
          <cell r="L35">
            <v>0</v>
          </cell>
          <cell r="M35">
            <v>0</v>
          </cell>
          <cell r="N35">
            <v>0</v>
          </cell>
          <cell r="O35">
            <v>0</v>
          </cell>
          <cell r="P35">
            <v>0</v>
          </cell>
          <cell r="Q35">
            <v>0</v>
          </cell>
          <cell r="R35">
            <v>0</v>
          </cell>
          <cell r="S35">
            <v>0</v>
          </cell>
        </row>
        <row r="36">
          <cell r="D36">
            <v>0</v>
          </cell>
          <cell r="E36">
            <v>0</v>
          </cell>
          <cell r="F36">
            <v>0</v>
          </cell>
          <cell r="K36">
            <v>0</v>
          </cell>
          <cell r="L36">
            <v>0</v>
          </cell>
          <cell r="M36">
            <v>0</v>
          </cell>
          <cell r="N36">
            <v>0</v>
          </cell>
          <cell r="O36">
            <v>0</v>
          </cell>
          <cell r="P36">
            <v>0</v>
          </cell>
          <cell r="Q36">
            <v>0</v>
          </cell>
          <cell r="R36">
            <v>0</v>
          </cell>
          <cell r="S36">
            <v>0</v>
          </cell>
        </row>
        <row r="37">
          <cell r="D37">
            <v>0</v>
          </cell>
          <cell r="E37">
            <v>0</v>
          </cell>
          <cell r="F37">
            <v>0</v>
          </cell>
          <cell r="K37">
            <v>0</v>
          </cell>
          <cell r="L37">
            <v>0</v>
          </cell>
          <cell r="M37">
            <v>0</v>
          </cell>
          <cell r="N37">
            <v>0</v>
          </cell>
          <cell r="O37">
            <v>0</v>
          </cell>
          <cell r="P37">
            <v>0</v>
          </cell>
          <cell r="Q37">
            <v>0</v>
          </cell>
          <cell r="R37">
            <v>0</v>
          </cell>
          <cell r="S37">
            <v>0</v>
          </cell>
        </row>
      </sheetData>
      <sheetData sheetId="5">
        <row r="5">
          <cell r="C5">
            <v>0</v>
          </cell>
          <cell r="D5">
            <v>0</v>
          </cell>
        </row>
        <row r="6">
          <cell r="C6">
            <v>0</v>
          </cell>
          <cell r="D6">
            <v>1803500</v>
          </cell>
        </row>
        <row r="7">
          <cell r="C7">
            <v>0</v>
          </cell>
          <cell r="D7">
            <v>0</v>
          </cell>
        </row>
        <row r="8">
          <cell r="C8">
            <v>0</v>
          </cell>
          <cell r="D8">
            <v>0</v>
          </cell>
        </row>
        <row r="9">
          <cell r="D9">
            <v>0</v>
          </cell>
        </row>
        <row r="10">
          <cell r="C10">
            <v>0</v>
          </cell>
          <cell r="D10">
            <v>0</v>
          </cell>
        </row>
        <row r="11">
          <cell r="C11">
            <v>0</v>
          </cell>
          <cell r="D11">
            <v>0</v>
          </cell>
        </row>
        <row r="17">
          <cell r="C17">
            <v>0</v>
          </cell>
          <cell r="D17">
            <v>0</v>
          </cell>
        </row>
        <row r="18">
          <cell r="C18">
            <v>0</v>
          </cell>
          <cell r="D18">
            <v>0</v>
          </cell>
        </row>
        <row r="19">
          <cell r="C19">
            <v>0</v>
          </cell>
          <cell r="D19">
            <v>0</v>
          </cell>
        </row>
        <row r="20">
          <cell r="C20">
            <v>199599</v>
          </cell>
          <cell r="D20">
            <v>14988707</v>
          </cell>
        </row>
        <row r="21">
          <cell r="C21">
            <v>0</v>
          </cell>
          <cell r="D21">
            <v>0</v>
          </cell>
        </row>
        <row r="22">
          <cell r="C22">
            <v>7913</v>
          </cell>
          <cell r="D22">
            <v>0</v>
          </cell>
        </row>
        <row r="23">
          <cell r="C23">
            <v>0</v>
          </cell>
          <cell r="D23">
            <v>0</v>
          </cell>
        </row>
        <row r="24">
          <cell r="C24">
            <v>0</v>
          </cell>
          <cell r="D24">
            <v>0</v>
          </cell>
        </row>
        <row r="25">
          <cell r="C25">
            <v>0</v>
          </cell>
          <cell r="D25">
            <v>0</v>
          </cell>
        </row>
        <row r="27">
          <cell r="C27">
            <v>92600</v>
          </cell>
          <cell r="D27">
            <v>3000000</v>
          </cell>
        </row>
        <row r="28">
          <cell r="C28">
            <v>0</v>
          </cell>
          <cell r="D28">
            <v>0</v>
          </cell>
        </row>
        <row r="30">
          <cell r="C30">
            <v>3280271</v>
          </cell>
          <cell r="D30">
            <v>364995113</v>
          </cell>
        </row>
        <row r="31">
          <cell r="C31">
            <v>0</v>
          </cell>
          <cell r="D31">
            <v>0</v>
          </cell>
        </row>
        <row r="32">
          <cell r="C32">
            <v>292974</v>
          </cell>
          <cell r="D32">
            <v>1656682</v>
          </cell>
        </row>
      </sheetData>
      <sheetData sheetId="6">
        <row r="9">
          <cell r="C9">
            <v>193</v>
          </cell>
          <cell r="E9">
            <v>354</v>
          </cell>
          <cell r="F9">
            <v>216</v>
          </cell>
          <cell r="G9">
            <v>2</v>
          </cell>
          <cell r="H9">
            <v>0</v>
          </cell>
          <cell r="L9">
            <v>165</v>
          </cell>
          <cell r="M9">
            <v>0</v>
          </cell>
          <cell r="O9">
            <v>175</v>
          </cell>
          <cell r="P9">
            <v>0</v>
          </cell>
          <cell r="Q9">
            <v>196</v>
          </cell>
          <cell r="R9">
            <v>30</v>
          </cell>
          <cell r="S9">
            <v>2</v>
          </cell>
        </row>
        <row r="11">
          <cell r="E11">
            <v>4179009</v>
          </cell>
          <cell r="F11">
            <v>2754352</v>
          </cell>
          <cell r="G11">
            <v>5875</v>
          </cell>
          <cell r="H11">
            <v>0</v>
          </cell>
          <cell r="L11">
            <v>834680</v>
          </cell>
          <cell r="M11">
            <v>0</v>
          </cell>
          <cell r="N11">
            <v>0</v>
          </cell>
          <cell r="O11">
            <v>3228585</v>
          </cell>
          <cell r="P11">
            <v>0</v>
          </cell>
          <cell r="Q11">
            <v>2564109</v>
          </cell>
          <cell r="R11">
            <v>207512</v>
          </cell>
          <cell r="S11">
            <v>92600</v>
          </cell>
        </row>
        <row r="12">
          <cell r="E12">
            <v>0</v>
          </cell>
          <cell r="F12">
            <v>0</v>
          </cell>
          <cell r="G12">
            <v>0</v>
          </cell>
          <cell r="H12">
            <v>0</v>
          </cell>
          <cell r="L12">
            <v>0</v>
          </cell>
          <cell r="M12">
            <v>0</v>
          </cell>
          <cell r="N12">
            <v>0</v>
          </cell>
          <cell r="O12">
            <v>0</v>
          </cell>
          <cell r="P12">
            <v>0</v>
          </cell>
          <cell r="Q12">
            <v>0</v>
          </cell>
          <cell r="R12">
            <v>0</v>
          </cell>
          <cell r="S12">
            <v>0</v>
          </cell>
        </row>
        <row r="13">
          <cell r="E13">
            <v>254528</v>
          </cell>
          <cell r="F13">
            <v>25800</v>
          </cell>
          <cell r="G13">
            <v>0</v>
          </cell>
          <cell r="H13">
            <v>0</v>
          </cell>
          <cell r="L13">
            <v>34600</v>
          </cell>
          <cell r="M13">
            <v>0</v>
          </cell>
          <cell r="N13">
            <v>0</v>
          </cell>
          <cell r="O13">
            <v>50000</v>
          </cell>
          <cell r="P13">
            <v>0</v>
          </cell>
          <cell r="Q13">
            <v>195728</v>
          </cell>
          <cell r="R13">
            <v>0</v>
          </cell>
          <cell r="S13">
            <v>0</v>
          </cell>
        </row>
        <row r="14">
          <cell r="E14">
            <v>7200</v>
          </cell>
          <cell r="F14">
            <v>200</v>
          </cell>
          <cell r="G14">
            <v>0</v>
          </cell>
          <cell r="H14">
            <v>0</v>
          </cell>
          <cell r="L14">
            <v>200</v>
          </cell>
          <cell r="M14">
            <v>0</v>
          </cell>
          <cell r="N14">
            <v>0</v>
          </cell>
          <cell r="O14">
            <v>0</v>
          </cell>
          <cell r="P14">
            <v>0</v>
          </cell>
          <cell r="Q14">
            <v>7200</v>
          </cell>
          <cell r="R14">
            <v>0</v>
          </cell>
          <cell r="S14">
            <v>0</v>
          </cell>
        </row>
        <row r="15">
          <cell r="E15">
            <v>576745</v>
          </cell>
          <cell r="F15">
            <v>0</v>
          </cell>
          <cell r="G15">
            <v>0</v>
          </cell>
          <cell r="H15">
            <v>0</v>
          </cell>
          <cell r="L15">
            <v>1300</v>
          </cell>
          <cell r="M15">
            <v>0</v>
          </cell>
          <cell r="N15">
            <v>0</v>
          </cell>
          <cell r="O15">
            <v>0</v>
          </cell>
          <cell r="P15">
            <v>0</v>
          </cell>
          <cell r="Q15">
            <v>575445</v>
          </cell>
          <cell r="R15">
            <v>0</v>
          </cell>
          <cell r="S15">
            <v>0</v>
          </cell>
        </row>
        <row r="16">
          <cell r="E16">
            <v>0</v>
          </cell>
          <cell r="F16">
            <v>0</v>
          </cell>
          <cell r="G16">
            <v>0</v>
          </cell>
          <cell r="H16">
            <v>0</v>
          </cell>
          <cell r="L16">
            <v>0</v>
          </cell>
          <cell r="M16">
            <v>0</v>
          </cell>
          <cell r="N16">
            <v>0</v>
          </cell>
          <cell r="O16">
            <v>0</v>
          </cell>
          <cell r="P16">
            <v>0</v>
          </cell>
          <cell r="Q16">
            <v>0</v>
          </cell>
          <cell r="R16">
            <v>0</v>
          </cell>
          <cell r="S16">
            <v>0</v>
          </cell>
        </row>
      </sheetData>
      <sheetData sheetId="8">
        <row r="11">
          <cell r="B11" t="str">
            <v>Đỗ Văn Chuyên</v>
          </cell>
          <cell r="C11">
            <v>6</v>
          </cell>
          <cell r="E11">
            <v>0</v>
          </cell>
          <cell r="F11">
            <v>6</v>
          </cell>
          <cell r="G11">
            <v>0</v>
          </cell>
          <cell r="H11">
            <v>0</v>
          </cell>
          <cell r="L11">
            <v>5</v>
          </cell>
          <cell r="M11">
            <v>0</v>
          </cell>
          <cell r="N11">
            <v>1</v>
          </cell>
          <cell r="O11">
            <v>0</v>
          </cell>
          <cell r="P11">
            <v>0</v>
          </cell>
          <cell r="Q11">
            <v>0</v>
          </cell>
          <cell r="R11">
            <v>0</v>
          </cell>
          <cell r="S11">
            <v>0</v>
          </cell>
        </row>
        <row r="12">
          <cell r="B12" t="str">
            <v>Đinh Văn Thái</v>
          </cell>
          <cell r="C12">
            <v>50</v>
          </cell>
          <cell r="E12">
            <v>134</v>
          </cell>
          <cell r="F12">
            <v>61</v>
          </cell>
          <cell r="G12">
            <v>2</v>
          </cell>
          <cell r="H12">
            <v>0</v>
          </cell>
          <cell r="L12">
            <v>53</v>
          </cell>
          <cell r="M12">
            <v>1</v>
          </cell>
          <cell r="N12">
            <v>53</v>
          </cell>
          <cell r="O12">
            <v>0</v>
          </cell>
          <cell r="P12">
            <v>0</v>
          </cell>
          <cell r="Q12">
            <v>72</v>
          </cell>
          <cell r="R12">
            <v>14</v>
          </cell>
          <cell r="S12">
            <v>0</v>
          </cell>
        </row>
        <row r="13">
          <cell r="B13" t="str">
            <v>Nguyễn Tiến Dũng</v>
          </cell>
          <cell r="C13">
            <v>40</v>
          </cell>
          <cell r="E13">
            <v>157</v>
          </cell>
          <cell r="F13">
            <v>48</v>
          </cell>
          <cell r="G13">
            <v>0</v>
          </cell>
          <cell r="H13">
            <v>0</v>
          </cell>
          <cell r="L13">
            <v>38</v>
          </cell>
          <cell r="M13">
            <v>2</v>
          </cell>
          <cell r="N13">
            <v>58</v>
          </cell>
          <cell r="O13">
            <v>0</v>
          </cell>
          <cell r="P13">
            <v>0</v>
          </cell>
          <cell r="Q13">
            <v>81</v>
          </cell>
          <cell r="R13">
            <v>26</v>
          </cell>
          <cell r="S13">
            <v>0</v>
          </cell>
        </row>
        <row r="14">
          <cell r="B14" t="str">
            <v>Đặng Đình Khôi</v>
          </cell>
          <cell r="C14">
            <v>35</v>
          </cell>
          <cell r="E14">
            <v>188</v>
          </cell>
          <cell r="F14">
            <v>53</v>
          </cell>
          <cell r="G14">
            <v>0</v>
          </cell>
          <cell r="H14">
            <v>0</v>
          </cell>
          <cell r="L14">
            <v>62</v>
          </cell>
          <cell r="M14">
            <v>3</v>
          </cell>
          <cell r="N14">
            <v>43</v>
          </cell>
          <cell r="O14">
            <v>0</v>
          </cell>
          <cell r="P14">
            <v>0</v>
          </cell>
          <cell r="Q14">
            <v>121</v>
          </cell>
          <cell r="R14">
            <v>12</v>
          </cell>
          <cell r="S14">
            <v>0</v>
          </cell>
        </row>
        <row r="15">
          <cell r="B15" t="str">
            <v>Nguyễn Thị Minh Thủy</v>
          </cell>
          <cell r="C15">
            <v>96</v>
          </cell>
          <cell r="E15">
            <v>78</v>
          </cell>
          <cell r="F15">
            <v>118</v>
          </cell>
          <cell r="G15">
            <v>1</v>
          </cell>
          <cell r="H15">
            <v>0</v>
          </cell>
          <cell r="L15">
            <v>97</v>
          </cell>
          <cell r="M15">
            <v>7</v>
          </cell>
          <cell r="N15">
            <v>60</v>
          </cell>
          <cell r="O15">
            <v>0</v>
          </cell>
          <cell r="P15">
            <v>0</v>
          </cell>
          <cell r="Q15">
            <v>31</v>
          </cell>
          <cell r="R15">
            <v>0</v>
          </cell>
          <cell r="S15">
            <v>0</v>
          </cell>
        </row>
        <row r="16">
          <cell r="B16" t="str">
            <v>Thân Hải Nam</v>
          </cell>
          <cell r="C16">
            <v>77</v>
          </cell>
          <cell r="E16">
            <v>41</v>
          </cell>
          <cell r="F16">
            <v>77</v>
          </cell>
          <cell r="G16">
            <v>2</v>
          </cell>
          <cell r="H16">
            <v>0</v>
          </cell>
          <cell r="L16">
            <v>61</v>
          </cell>
          <cell r="M16">
            <v>0</v>
          </cell>
          <cell r="N16">
            <v>42</v>
          </cell>
          <cell r="O16">
            <v>0</v>
          </cell>
          <cell r="P16">
            <v>0</v>
          </cell>
          <cell r="Q16">
            <v>13</v>
          </cell>
          <cell r="R16">
            <v>0</v>
          </cell>
          <cell r="S16">
            <v>0</v>
          </cell>
        </row>
        <row r="17">
          <cell r="B17" t="str">
            <v>Bùi Duy Hiểu</v>
          </cell>
          <cell r="C17">
            <v>85</v>
          </cell>
          <cell r="E17">
            <v>56</v>
          </cell>
          <cell r="F17">
            <v>82</v>
          </cell>
          <cell r="G17">
            <v>2</v>
          </cell>
          <cell r="H17">
            <v>1</v>
          </cell>
          <cell r="L17">
            <v>74</v>
          </cell>
          <cell r="M17">
            <v>0</v>
          </cell>
          <cell r="N17">
            <v>43</v>
          </cell>
          <cell r="O17">
            <v>0</v>
          </cell>
          <cell r="P17">
            <v>0</v>
          </cell>
          <cell r="Q17">
            <v>15</v>
          </cell>
          <cell r="R17">
            <v>0</v>
          </cell>
          <cell r="S17">
            <v>3</v>
          </cell>
        </row>
        <row r="18">
          <cell r="B18" t="str">
            <v>Đỗ Võ Hà</v>
          </cell>
          <cell r="C18">
            <v>55</v>
          </cell>
          <cell r="E18">
            <v>58</v>
          </cell>
          <cell r="F18">
            <v>56</v>
          </cell>
          <cell r="G18">
            <v>0</v>
          </cell>
          <cell r="H18">
            <v>0</v>
          </cell>
          <cell r="L18">
            <v>20</v>
          </cell>
          <cell r="M18">
            <v>1</v>
          </cell>
          <cell r="N18">
            <v>74</v>
          </cell>
          <cell r="O18">
            <v>0</v>
          </cell>
          <cell r="P18">
            <v>0</v>
          </cell>
          <cell r="Q18">
            <v>14</v>
          </cell>
          <cell r="R18">
            <v>5</v>
          </cell>
          <cell r="S18">
            <v>0</v>
          </cell>
        </row>
      </sheetData>
      <sheetData sheetId="10">
        <row r="11">
          <cell r="B11" t="str">
            <v>Đỗ Văn Chuyên</v>
          </cell>
          <cell r="D11">
            <v>0</v>
          </cell>
          <cell r="E11">
            <v>173287</v>
          </cell>
          <cell r="F11">
            <v>0</v>
          </cell>
          <cell r="G11">
            <v>0</v>
          </cell>
          <cell r="K11">
            <v>173287</v>
          </cell>
          <cell r="L11">
            <v>0</v>
          </cell>
          <cell r="M11">
            <v>0</v>
          </cell>
          <cell r="N11">
            <v>0</v>
          </cell>
          <cell r="O11">
            <v>0</v>
          </cell>
          <cell r="P11">
            <v>0</v>
          </cell>
          <cell r="Q11">
            <v>0</v>
          </cell>
          <cell r="R11">
            <v>0</v>
          </cell>
          <cell r="S11">
            <v>0</v>
          </cell>
        </row>
        <row r="12">
          <cell r="B12" t="str">
            <v>Đinh Văn Thái</v>
          </cell>
          <cell r="D12">
            <v>213087772</v>
          </cell>
          <cell r="E12">
            <v>47429840</v>
          </cell>
          <cell r="F12">
            <v>164164</v>
          </cell>
          <cell r="G12">
            <v>0</v>
          </cell>
          <cell r="K12">
            <v>50562244</v>
          </cell>
          <cell r="L12">
            <v>200000</v>
          </cell>
          <cell r="M12">
            <v>0</v>
          </cell>
          <cell r="N12">
            <v>44256550</v>
          </cell>
          <cell r="O12">
            <v>0</v>
          </cell>
          <cell r="P12">
            <v>0</v>
          </cell>
          <cell r="Q12">
            <v>152601195</v>
          </cell>
          <cell r="R12">
            <v>12733459</v>
          </cell>
          <cell r="S12">
            <v>0</v>
          </cell>
        </row>
        <row r="13">
          <cell r="B13" t="str">
            <v>Nguyễn Tiến Dũng</v>
          </cell>
          <cell r="D13">
            <v>149419349</v>
          </cell>
          <cell r="E13">
            <v>106272566</v>
          </cell>
          <cell r="F13">
            <v>63423462</v>
          </cell>
          <cell r="G13">
            <v>0</v>
          </cell>
          <cell r="K13">
            <v>23207217</v>
          </cell>
          <cell r="L13">
            <v>77450</v>
          </cell>
          <cell r="M13">
            <v>0</v>
          </cell>
          <cell r="N13">
            <v>27401253</v>
          </cell>
          <cell r="O13">
            <v>0</v>
          </cell>
          <cell r="P13">
            <v>0</v>
          </cell>
          <cell r="Q13">
            <v>140933824</v>
          </cell>
          <cell r="R13">
            <v>648709</v>
          </cell>
          <cell r="S13">
            <v>0</v>
          </cell>
        </row>
        <row r="14">
          <cell r="B14" t="str">
            <v>Đặng Đình Khôi</v>
          </cell>
          <cell r="D14">
            <v>57529345</v>
          </cell>
          <cell r="E14">
            <v>131030</v>
          </cell>
          <cell r="F14">
            <v>6475</v>
          </cell>
          <cell r="G14">
            <v>0</v>
          </cell>
          <cell r="K14">
            <v>293625</v>
          </cell>
          <cell r="L14">
            <v>28911</v>
          </cell>
          <cell r="M14">
            <v>0</v>
          </cell>
          <cell r="N14">
            <v>1998748</v>
          </cell>
          <cell r="O14">
            <v>0</v>
          </cell>
          <cell r="P14">
            <v>0</v>
          </cell>
          <cell r="Q14">
            <v>55324705</v>
          </cell>
          <cell r="R14">
            <v>7911</v>
          </cell>
          <cell r="S14">
            <v>0</v>
          </cell>
        </row>
        <row r="15">
          <cell r="B15" t="str">
            <v>Nguyễn Thị Minh Thủy</v>
          </cell>
          <cell r="D15">
            <v>11126798</v>
          </cell>
          <cell r="E15">
            <v>6934897</v>
          </cell>
          <cell r="F15">
            <v>7450</v>
          </cell>
          <cell r="G15">
            <v>0</v>
          </cell>
          <cell r="K15">
            <v>3319541</v>
          </cell>
          <cell r="L15">
            <v>2650486</v>
          </cell>
          <cell r="M15">
            <v>0</v>
          </cell>
          <cell r="N15">
            <v>10320341</v>
          </cell>
          <cell r="O15">
            <v>0</v>
          </cell>
          <cell r="P15">
            <v>0</v>
          </cell>
          <cell r="Q15">
            <v>1763877</v>
          </cell>
          <cell r="R15">
            <v>0</v>
          </cell>
          <cell r="S15">
            <v>0</v>
          </cell>
        </row>
        <row r="16">
          <cell r="B16" t="str">
            <v>Thân Hải Nam</v>
          </cell>
          <cell r="D16">
            <v>5521301</v>
          </cell>
          <cell r="E16">
            <v>327300</v>
          </cell>
          <cell r="F16">
            <v>21000</v>
          </cell>
          <cell r="G16">
            <v>0</v>
          </cell>
          <cell r="K16">
            <v>950041</v>
          </cell>
          <cell r="L16">
            <v>0</v>
          </cell>
          <cell r="M16">
            <v>0</v>
          </cell>
          <cell r="N16">
            <v>3912052</v>
          </cell>
          <cell r="O16">
            <v>0</v>
          </cell>
          <cell r="P16">
            <v>0</v>
          </cell>
          <cell r="Q16">
            <v>965508</v>
          </cell>
          <cell r="R16">
            <v>0</v>
          </cell>
          <cell r="S16">
            <v>0</v>
          </cell>
        </row>
        <row r="17">
          <cell r="B17" t="str">
            <v>Bùi Duy Hiểu</v>
          </cell>
          <cell r="D17">
            <v>12149943</v>
          </cell>
          <cell r="E17">
            <v>4010050</v>
          </cell>
          <cell r="F17">
            <v>400</v>
          </cell>
          <cell r="G17">
            <v>700</v>
          </cell>
          <cell r="K17">
            <v>1512391</v>
          </cell>
          <cell r="L17">
            <v>0</v>
          </cell>
          <cell r="M17">
            <v>0</v>
          </cell>
          <cell r="N17">
            <v>4361322</v>
          </cell>
          <cell r="O17">
            <v>0</v>
          </cell>
          <cell r="P17">
            <v>0</v>
          </cell>
          <cell r="Q17">
            <v>7192580</v>
          </cell>
          <cell r="R17">
            <v>0</v>
          </cell>
          <cell r="S17">
            <v>3092600</v>
          </cell>
        </row>
        <row r="18">
          <cell r="B18" t="str">
            <v>Đỗ Võ Hà</v>
          </cell>
          <cell r="D18">
            <v>16643284</v>
          </cell>
          <cell r="E18">
            <v>1904953</v>
          </cell>
          <cell r="F18">
            <v>0</v>
          </cell>
          <cell r="G18">
            <v>0</v>
          </cell>
          <cell r="K18">
            <v>351047</v>
          </cell>
          <cell r="L18">
            <v>200611</v>
          </cell>
          <cell r="M18">
            <v>0</v>
          </cell>
          <cell r="N18">
            <v>5100738</v>
          </cell>
          <cell r="O18">
            <v>0</v>
          </cell>
          <cell r="P18">
            <v>0</v>
          </cell>
          <cell r="Q18">
            <v>12895841</v>
          </cell>
          <cell r="R18">
            <v>0</v>
          </cell>
          <cell r="S18">
            <v>0</v>
          </cell>
        </row>
      </sheetData>
      <sheetData sheetId="19">
        <row r="7">
          <cell r="E7">
            <v>99</v>
          </cell>
          <cell r="H7">
            <v>1003195</v>
          </cell>
        </row>
        <row r="8">
          <cell r="E8">
            <v>51</v>
          </cell>
          <cell r="H8">
            <v>1601408.8</v>
          </cell>
        </row>
        <row r="9">
          <cell r="E9">
            <v>0</v>
          </cell>
          <cell r="H9">
            <v>0</v>
          </cell>
        </row>
        <row r="10">
          <cell r="E10">
            <v>0</v>
          </cell>
          <cell r="H10">
            <v>0</v>
          </cell>
        </row>
        <row r="11">
          <cell r="E11">
            <v>0</v>
          </cell>
          <cell r="H11">
            <v>0</v>
          </cell>
        </row>
        <row r="12">
          <cell r="E12">
            <v>102</v>
          </cell>
          <cell r="H12">
            <v>769930</v>
          </cell>
        </row>
        <row r="13">
          <cell r="E13">
            <v>0</v>
          </cell>
          <cell r="H13">
            <v>0</v>
          </cell>
        </row>
        <row r="14">
          <cell r="E14">
            <v>13</v>
          </cell>
          <cell r="H14">
            <v>13325</v>
          </cell>
        </row>
        <row r="15">
          <cell r="E15">
            <v>114</v>
          </cell>
          <cell r="H15">
            <v>133699</v>
          </cell>
        </row>
        <row r="16">
          <cell r="E16">
            <v>0</v>
          </cell>
          <cell r="H16">
            <v>0</v>
          </cell>
        </row>
        <row r="17">
          <cell r="E17">
            <v>0</v>
          </cell>
          <cell r="H17">
            <v>0</v>
          </cell>
        </row>
        <row r="18">
          <cell r="E18">
            <v>0</v>
          </cell>
          <cell r="H18">
            <v>0</v>
          </cell>
        </row>
        <row r="19">
          <cell r="E19">
            <v>0</v>
          </cell>
          <cell r="H19">
            <v>0</v>
          </cell>
        </row>
        <row r="21">
          <cell r="E21">
            <v>56</v>
          </cell>
          <cell r="H21">
            <v>31529670</v>
          </cell>
        </row>
        <row r="22">
          <cell r="E22">
            <v>66</v>
          </cell>
          <cell r="H22">
            <v>52698407</v>
          </cell>
        </row>
        <row r="23">
          <cell r="E23">
            <v>12</v>
          </cell>
          <cell r="H23">
            <v>25393524</v>
          </cell>
        </row>
        <row r="24">
          <cell r="E24">
            <v>0</v>
          </cell>
          <cell r="H24">
            <v>0</v>
          </cell>
        </row>
        <row r="25">
          <cell r="E25">
            <v>0</v>
          </cell>
          <cell r="H25">
            <v>0</v>
          </cell>
        </row>
        <row r="26">
          <cell r="E26">
            <v>40</v>
          </cell>
          <cell r="H26">
            <v>2265788</v>
          </cell>
        </row>
        <row r="27">
          <cell r="E27">
            <v>0</v>
          </cell>
          <cell r="H27">
            <v>0</v>
          </cell>
        </row>
        <row r="28">
          <cell r="E28">
            <v>15</v>
          </cell>
          <cell r="H28">
            <v>1025731</v>
          </cell>
        </row>
        <row r="29">
          <cell r="E29">
            <v>184</v>
          </cell>
          <cell r="H29">
            <v>1243822</v>
          </cell>
        </row>
        <row r="30">
          <cell r="E30">
            <v>0</v>
          </cell>
          <cell r="H30">
            <v>0</v>
          </cell>
        </row>
        <row r="31">
          <cell r="E31">
            <v>0</v>
          </cell>
          <cell r="H31">
            <v>0</v>
          </cell>
        </row>
        <row r="32">
          <cell r="E32">
            <v>0</v>
          </cell>
          <cell r="H32">
            <v>0</v>
          </cell>
        </row>
        <row r="33">
          <cell r="E33">
            <v>0</v>
          </cell>
          <cell r="H33">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T"/>
      <sheetName val="01"/>
      <sheetName val="PT01"/>
      <sheetName val="02"/>
      <sheetName val="PT02"/>
      <sheetName val="02 (bỏ)"/>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1">
        <row r="11">
          <cell r="C11">
            <v>111</v>
          </cell>
          <cell r="E11">
            <v>238</v>
          </cell>
          <cell r="F11">
            <v>111</v>
          </cell>
          <cell r="G11">
            <v>3</v>
          </cell>
          <cell r="H11">
            <v>1</v>
          </cell>
          <cell r="L11">
            <v>75</v>
          </cell>
          <cell r="M11">
            <v>15</v>
          </cell>
          <cell r="N11">
            <v>154</v>
          </cell>
          <cell r="O11">
            <v>0</v>
          </cell>
          <cell r="P11">
            <v>0</v>
          </cell>
          <cell r="Q11">
            <v>96</v>
          </cell>
          <cell r="R11">
            <v>2</v>
          </cell>
          <cell r="S11">
            <v>3</v>
          </cell>
        </row>
        <row r="12">
          <cell r="C12">
            <v>29</v>
          </cell>
          <cell r="E12">
            <v>89</v>
          </cell>
          <cell r="F12">
            <v>29</v>
          </cell>
          <cell r="G12">
            <v>0</v>
          </cell>
          <cell r="L12">
            <v>18</v>
          </cell>
          <cell r="M12">
            <v>0</v>
          </cell>
          <cell r="N12">
            <v>44</v>
          </cell>
          <cell r="O12">
            <v>0</v>
          </cell>
          <cell r="P12">
            <v>0</v>
          </cell>
          <cell r="Q12">
            <v>54</v>
          </cell>
          <cell r="R12">
            <v>2</v>
          </cell>
          <cell r="S12">
            <v>0</v>
          </cell>
        </row>
        <row r="13">
          <cell r="C13">
            <v>7</v>
          </cell>
          <cell r="E13">
            <v>11</v>
          </cell>
          <cell r="F13">
            <v>7</v>
          </cell>
          <cell r="G13">
            <v>0</v>
          </cell>
          <cell r="L13">
            <v>5</v>
          </cell>
          <cell r="M13">
            <v>0</v>
          </cell>
          <cell r="N13">
            <v>7</v>
          </cell>
          <cell r="O13">
            <v>0</v>
          </cell>
          <cell r="P13">
            <v>0</v>
          </cell>
          <cell r="Q13">
            <v>6</v>
          </cell>
          <cell r="R13">
            <v>0</v>
          </cell>
          <cell r="S13">
            <v>0</v>
          </cell>
        </row>
        <row r="14">
          <cell r="C14">
            <v>0</v>
          </cell>
          <cell r="E14">
            <v>0</v>
          </cell>
          <cell r="F14">
            <v>0</v>
          </cell>
          <cell r="G14">
            <v>0</v>
          </cell>
          <cell r="L14">
            <v>0</v>
          </cell>
          <cell r="M14">
            <v>0</v>
          </cell>
          <cell r="N14">
            <v>0</v>
          </cell>
          <cell r="O14">
            <v>0</v>
          </cell>
          <cell r="P14">
            <v>0</v>
          </cell>
          <cell r="Q14">
            <v>0</v>
          </cell>
          <cell r="R14">
            <v>0</v>
          </cell>
          <cell r="S14">
            <v>0</v>
          </cell>
        </row>
        <row r="15">
          <cell r="C15">
            <v>0</v>
          </cell>
          <cell r="E15">
            <v>0</v>
          </cell>
          <cell r="F15">
            <v>0</v>
          </cell>
          <cell r="G15">
            <v>0</v>
          </cell>
          <cell r="L15">
            <v>0</v>
          </cell>
          <cell r="M15">
            <v>0</v>
          </cell>
          <cell r="N15">
            <v>0</v>
          </cell>
          <cell r="O15">
            <v>0</v>
          </cell>
          <cell r="P15">
            <v>0</v>
          </cell>
          <cell r="Q15">
            <v>0</v>
          </cell>
          <cell r="R15">
            <v>0</v>
          </cell>
          <cell r="S15">
            <v>0</v>
          </cell>
        </row>
        <row r="16">
          <cell r="C16">
            <v>188</v>
          </cell>
          <cell r="E16">
            <v>345</v>
          </cell>
          <cell r="F16">
            <v>188</v>
          </cell>
          <cell r="G16">
            <v>6</v>
          </cell>
          <cell r="L16">
            <v>85</v>
          </cell>
          <cell r="M16">
            <v>0</v>
          </cell>
          <cell r="N16">
            <v>310</v>
          </cell>
          <cell r="O16">
            <v>0</v>
          </cell>
          <cell r="P16">
            <v>0</v>
          </cell>
          <cell r="Q16">
            <v>91</v>
          </cell>
          <cell r="R16">
            <v>41</v>
          </cell>
          <cell r="S16">
            <v>0</v>
          </cell>
        </row>
        <row r="17">
          <cell r="C17">
            <v>1</v>
          </cell>
          <cell r="E17">
            <v>0</v>
          </cell>
          <cell r="F17">
            <v>1</v>
          </cell>
          <cell r="G17">
            <v>0</v>
          </cell>
          <cell r="L17">
            <v>1</v>
          </cell>
          <cell r="M17">
            <v>0</v>
          </cell>
          <cell r="N17">
            <v>0</v>
          </cell>
          <cell r="O17">
            <v>0</v>
          </cell>
          <cell r="P17">
            <v>0</v>
          </cell>
          <cell r="Q17">
            <v>0</v>
          </cell>
          <cell r="R17">
            <v>0</v>
          </cell>
          <cell r="S17">
            <v>0</v>
          </cell>
        </row>
        <row r="18">
          <cell r="C18">
            <v>246</v>
          </cell>
          <cell r="E18">
            <v>35</v>
          </cell>
          <cell r="F18">
            <v>246</v>
          </cell>
          <cell r="G18">
            <v>0</v>
          </cell>
          <cell r="L18">
            <v>211</v>
          </cell>
          <cell r="M18">
            <v>0</v>
          </cell>
          <cell r="N18">
            <v>62</v>
          </cell>
          <cell r="O18">
            <v>0</v>
          </cell>
          <cell r="P18">
            <v>0</v>
          </cell>
          <cell r="Q18">
            <v>8</v>
          </cell>
          <cell r="R18">
            <v>0</v>
          </cell>
          <cell r="S18">
            <v>0</v>
          </cell>
        </row>
        <row r="19">
          <cell r="C19">
            <v>1</v>
          </cell>
          <cell r="E19">
            <v>5</v>
          </cell>
          <cell r="F19">
            <v>1</v>
          </cell>
          <cell r="G19">
            <v>0</v>
          </cell>
          <cell r="L19">
            <v>0</v>
          </cell>
          <cell r="M19">
            <v>0</v>
          </cell>
          <cell r="N19">
            <v>2</v>
          </cell>
          <cell r="O19">
            <v>0</v>
          </cell>
          <cell r="P19">
            <v>0</v>
          </cell>
          <cell r="Q19">
            <v>4</v>
          </cell>
          <cell r="R19">
            <v>0</v>
          </cell>
          <cell r="S19">
            <v>0</v>
          </cell>
        </row>
        <row r="20">
          <cell r="C20">
            <v>0</v>
          </cell>
          <cell r="E20">
            <v>0</v>
          </cell>
          <cell r="F20">
            <v>0</v>
          </cell>
          <cell r="G20">
            <v>0</v>
          </cell>
          <cell r="L20">
            <v>0</v>
          </cell>
          <cell r="M20">
            <v>0</v>
          </cell>
          <cell r="N20">
            <v>0</v>
          </cell>
          <cell r="O20">
            <v>0</v>
          </cell>
          <cell r="P20">
            <v>0</v>
          </cell>
          <cell r="Q20">
            <v>0</v>
          </cell>
          <cell r="R20">
            <v>0</v>
          </cell>
          <cell r="S20">
            <v>0</v>
          </cell>
        </row>
        <row r="21">
          <cell r="C21">
            <v>0</v>
          </cell>
          <cell r="E21">
            <v>0</v>
          </cell>
          <cell r="F21">
            <v>0</v>
          </cell>
          <cell r="G21">
            <v>0</v>
          </cell>
          <cell r="L21">
            <v>0</v>
          </cell>
          <cell r="M21">
            <v>0</v>
          </cell>
          <cell r="N21">
            <v>0</v>
          </cell>
          <cell r="O21">
            <v>0</v>
          </cell>
          <cell r="P21">
            <v>0</v>
          </cell>
          <cell r="Q21">
            <v>0</v>
          </cell>
          <cell r="R21">
            <v>0</v>
          </cell>
          <cell r="S21">
            <v>0</v>
          </cell>
        </row>
        <row r="22">
          <cell r="C22">
            <v>0</v>
          </cell>
          <cell r="E22">
            <v>0</v>
          </cell>
          <cell r="F22">
            <v>0</v>
          </cell>
          <cell r="G22">
            <v>0</v>
          </cell>
          <cell r="L22">
            <v>0</v>
          </cell>
          <cell r="M22">
            <v>0</v>
          </cell>
          <cell r="N22">
            <v>0</v>
          </cell>
          <cell r="O22">
            <v>0</v>
          </cell>
          <cell r="P22">
            <v>0</v>
          </cell>
          <cell r="Q22">
            <v>0</v>
          </cell>
          <cell r="R22">
            <v>0</v>
          </cell>
          <cell r="S22">
            <v>0</v>
          </cell>
        </row>
        <row r="23">
          <cell r="C23">
            <v>0</v>
          </cell>
          <cell r="L23">
            <v>0</v>
          </cell>
          <cell r="M23">
            <v>0</v>
          </cell>
          <cell r="N23">
            <v>0</v>
          </cell>
          <cell r="O23">
            <v>0</v>
          </cell>
          <cell r="P23">
            <v>0</v>
          </cell>
          <cell r="Q23">
            <v>0</v>
          </cell>
          <cell r="R23">
            <v>0</v>
          </cell>
          <cell r="S23">
            <v>0</v>
          </cell>
        </row>
        <row r="25">
          <cell r="C25">
            <v>36</v>
          </cell>
          <cell r="E25">
            <v>194</v>
          </cell>
          <cell r="F25">
            <v>36</v>
          </cell>
          <cell r="G25">
            <v>1</v>
          </cell>
          <cell r="H25">
            <v>0</v>
          </cell>
          <cell r="L25">
            <v>13</v>
          </cell>
          <cell r="M25">
            <v>6</v>
          </cell>
          <cell r="N25">
            <v>134</v>
          </cell>
          <cell r="O25">
            <v>0</v>
          </cell>
          <cell r="P25">
            <v>1</v>
          </cell>
          <cell r="Q25">
            <v>67</v>
          </cell>
          <cell r="R25">
            <v>5</v>
          </cell>
          <cell r="S25">
            <v>3</v>
          </cell>
        </row>
        <row r="26">
          <cell r="C26">
            <v>8</v>
          </cell>
          <cell r="E26">
            <v>72</v>
          </cell>
          <cell r="F26">
            <v>8</v>
          </cell>
          <cell r="G26">
            <v>0</v>
          </cell>
          <cell r="H26">
            <v>0</v>
          </cell>
          <cell r="L26">
            <v>3</v>
          </cell>
          <cell r="M26">
            <v>0</v>
          </cell>
          <cell r="N26">
            <v>37</v>
          </cell>
          <cell r="O26">
            <v>0</v>
          </cell>
          <cell r="P26">
            <v>0</v>
          </cell>
          <cell r="Q26">
            <v>40</v>
          </cell>
          <cell r="R26">
            <v>0</v>
          </cell>
          <cell r="S26">
            <v>0</v>
          </cell>
        </row>
        <row r="27">
          <cell r="C27">
            <v>11</v>
          </cell>
          <cell r="E27">
            <v>123</v>
          </cell>
          <cell r="F27">
            <v>11</v>
          </cell>
          <cell r="G27">
            <v>0</v>
          </cell>
          <cell r="H27">
            <v>0</v>
          </cell>
          <cell r="L27">
            <v>6</v>
          </cell>
          <cell r="M27">
            <v>0</v>
          </cell>
          <cell r="N27">
            <v>58</v>
          </cell>
          <cell r="O27">
            <v>1</v>
          </cell>
          <cell r="P27">
            <v>0</v>
          </cell>
          <cell r="Q27">
            <v>66</v>
          </cell>
          <cell r="R27">
            <v>3</v>
          </cell>
          <cell r="S27">
            <v>0</v>
          </cell>
        </row>
        <row r="28">
          <cell r="C28">
            <v>0</v>
          </cell>
          <cell r="E28">
            <v>0</v>
          </cell>
          <cell r="F28">
            <v>0</v>
          </cell>
          <cell r="G28">
            <v>0</v>
          </cell>
          <cell r="H28">
            <v>0</v>
          </cell>
          <cell r="L28">
            <v>0</v>
          </cell>
          <cell r="M28">
            <v>0</v>
          </cell>
          <cell r="N28">
            <v>0</v>
          </cell>
          <cell r="O28">
            <v>0</v>
          </cell>
          <cell r="P28">
            <v>0</v>
          </cell>
          <cell r="Q28">
            <v>0</v>
          </cell>
          <cell r="R28">
            <v>0</v>
          </cell>
          <cell r="S28">
            <v>0</v>
          </cell>
        </row>
        <row r="29">
          <cell r="C29">
            <v>0</v>
          </cell>
          <cell r="E29">
            <v>0</v>
          </cell>
          <cell r="F29">
            <v>0</v>
          </cell>
          <cell r="G29">
            <v>0</v>
          </cell>
          <cell r="H29">
            <v>0</v>
          </cell>
          <cell r="L29">
            <v>0</v>
          </cell>
          <cell r="M29">
            <v>0</v>
          </cell>
          <cell r="N29">
            <v>0</v>
          </cell>
          <cell r="O29">
            <v>0</v>
          </cell>
          <cell r="P29">
            <v>0</v>
          </cell>
          <cell r="Q29">
            <v>0</v>
          </cell>
          <cell r="R29">
            <v>0</v>
          </cell>
          <cell r="S29">
            <v>0</v>
          </cell>
        </row>
        <row r="30">
          <cell r="C30">
            <v>4</v>
          </cell>
          <cell r="E30">
            <v>25</v>
          </cell>
          <cell r="F30">
            <v>4</v>
          </cell>
          <cell r="G30">
            <v>0</v>
          </cell>
          <cell r="H30">
            <v>0</v>
          </cell>
          <cell r="L30">
            <v>4</v>
          </cell>
          <cell r="M30">
            <v>0</v>
          </cell>
          <cell r="N30">
            <v>7</v>
          </cell>
          <cell r="O30">
            <v>0</v>
          </cell>
          <cell r="P30">
            <v>0</v>
          </cell>
          <cell r="Q30">
            <v>18</v>
          </cell>
          <cell r="R30">
            <v>0</v>
          </cell>
          <cell r="S30">
            <v>0</v>
          </cell>
        </row>
        <row r="31">
          <cell r="C31">
            <v>0</v>
          </cell>
          <cell r="E31">
            <v>0</v>
          </cell>
          <cell r="F31">
            <v>0</v>
          </cell>
          <cell r="G31">
            <v>0</v>
          </cell>
          <cell r="H31">
            <v>0</v>
          </cell>
          <cell r="L31">
            <v>0</v>
          </cell>
          <cell r="M31">
            <v>0</v>
          </cell>
          <cell r="N31">
            <v>0</v>
          </cell>
          <cell r="O31">
            <v>0</v>
          </cell>
          <cell r="P31">
            <v>0</v>
          </cell>
          <cell r="Q31">
            <v>0</v>
          </cell>
          <cell r="R31">
            <v>0</v>
          </cell>
          <cell r="S31">
            <v>0</v>
          </cell>
        </row>
        <row r="32">
          <cell r="C32">
            <v>24</v>
          </cell>
          <cell r="E32">
            <v>37</v>
          </cell>
          <cell r="F32">
            <v>24</v>
          </cell>
          <cell r="G32">
            <v>1</v>
          </cell>
          <cell r="H32">
            <v>0</v>
          </cell>
          <cell r="L32">
            <v>14</v>
          </cell>
          <cell r="M32">
            <v>0</v>
          </cell>
          <cell r="N32">
            <v>35</v>
          </cell>
          <cell r="O32">
            <v>0</v>
          </cell>
          <cell r="P32">
            <v>0</v>
          </cell>
          <cell r="Q32">
            <v>11</v>
          </cell>
          <cell r="R32">
            <v>0</v>
          </cell>
          <cell r="S32">
            <v>0</v>
          </cell>
        </row>
        <row r="33">
          <cell r="C33">
            <v>1</v>
          </cell>
          <cell r="E33">
            <v>10</v>
          </cell>
          <cell r="F33">
            <v>1</v>
          </cell>
          <cell r="G33">
            <v>0</v>
          </cell>
          <cell r="H33">
            <v>0</v>
          </cell>
          <cell r="L33">
            <v>1</v>
          </cell>
          <cell r="M33">
            <v>0</v>
          </cell>
          <cell r="N33">
            <v>5</v>
          </cell>
          <cell r="O33">
            <v>0</v>
          </cell>
          <cell r="P33">
            <v>0</v>
          </cell>
          <cell r="Q33">
            <v>5</v>
          </cell>
          <cell r="R33">
            <v>0</v>
          </cell>
          <cell r="S33">
            <v>0</v>
          </cell>
        </row>
        <row r="34">
          <cell r="C34">
            <v>0</v>
          </cell>
          <cell r="E34">
            <v>0</v>
          </cell>
          <cell r="F34">
            <v>0</v>
          </cell>
          <cell r="G34">
            <v>0</v>
          </cell>
          <cell r="H34">
            <v>0</v>
          </cell>
          <cell r="L34">
            <v>0</v>
          </cell>
          <cell r="M34">
            <v>0</v>
          </cell>
          <cell r="N34">
            <v>0</v>
          </cell>
          <cell r="O34">
            <v>0</v>
          </cell>
          <cell r="P34">
            <v>0</v>
          </cell>
          <cell r="Q34">
            <v>0</v>
          </cell>
          <cell r="R34">
            <v>0</v>
          </cell>
          <cell r="S34">
            <v>0</v>
          </cell>
        </row>
        <row r="35">
          <cell r="C35">
            <v>0</v>
          </cell>
          <cell r="E35">
            <v>0</v>
          </cell>
          <cell r="F35">
            <v>0</v>
          </cell>
          <cell r="G35">
            <v>0</v>
          </cell>
          <cell r="H35">
            <v>0</v>
          </cell>
          <cell r="L35">
            <v>0</v>
          </cell>
          <cell r="M35">
            <v>0</v>
          </cell>
          <cell r="N35">
            <v>0</v>
          </cell>
          <cell r="O35">
            <v>0</v>
          </cell>
          <cell r="P35">
            <v>0</v>
          </cell>
          <cell r="Q35">
            <v>0</v>
          </cell>
          <cell r="R35">
            <v>0</v>
          </cell>
          <cell r="S35">
            <v>0</v>
          </cell>
        </row>
        <row r="36">
          <cell r="C36">
            <v>0</v>
          </cell>
          <cell r="E36">
            <v>0</v>
          </cell>
          <cell r="F36">
            <v>0</v>
          </cell>
          <cell r="G36">
            <v>0</v>
          </cell>
          <cell r="H36">
            <v>0</v>
          </cell>
          <cell r="L36">
            <v>0</v>
          </cell>
          <cell r="M36">
            <v>0</v>
          </cell>
          <cell r="N36">
            <v>0</v>
          </cell>
          <cell r="O36">
            <v>0</v>
          </cell>
          <cell r="P36">
            <v>0</v>
          </cell>
          <cell r="Q36">
            <v>0</v>
          </cell>
          <cell r="R36">
            <v>0</v>
          </cell>
          <cell r="S36">
            <v>0</v>
          </cell>
        </row>
        <row r="37">
          <cell r="C37">
            <v>0</v>
          </cell>
          <cell r="E37">
            <v>0</v>
          </cell>
          <cell r="F37">
            <v>0</v>
          </cell>
          <cell r="G37">
            <v>0</v>
          </cell>
          <cell r="H37">
            <v>0</v>
          </cell>
          <cell r="L37">
            <v>0</v>
          </cell>
          <cell r="M37">
            <v>0</v>
          </cell>
          <cell r="N37">
            <v>0</v>
          </cell>
          <cell r="O37">
            <v>0</v>
          </cell>
          <cell r="P37">
            <v>0</v>
          </cell>
          <cell r="Q37">
            <v>0</v>
          </cell>
          <cell r="R37">
            <v>0</v>
          </cell>
          <cell r="S37">
            <v>0</v>
          </cell>
        </row>
      </sheetData>
      <sheetData sheetId="2">
        <row r="4">
          <cell r="C4">
            <v>0</v>
          </cell>
          <cell r="D4">
            <v>0</v>
          </cell>
        </row>
        <row r="5">
          <cell r="C5">
            <v>0</v>
          </cell>
          <cell r="D5">
            <v>0</v>
          </cell>
        </row>
        <row r="6">
          <cell r="C6">
            <v>0</v>
          </cell>
          <cell r="D6">
            <v>4</v>
          </cell>
        </row>
        <row r="7">
          <cell r="C7">
            <v>15</v>
          </cell>
          <cell r="D7">
            <v>2</v>
          </cell>
        </row>
        <row r="8">
          <cell r="C8">
            <v>0</v>
          </cell>
          <cell r="D8">
            <v>0</v>
          </cell>
        </row>
        <row r="9">
          <cell r="D9">
            <v>0</v>
          </cell>
        </row>
        <row r="15">
          <cell r="D15">
            <v>1</v>
          </cell>
        </row>
        <row r="17">
          <cell r="C17">
            <v>0</v>
          </cell>
          <cell r="D17">
            <v>0</v>
          </cell>
        </row>
        <row r="18">
          <cell r="C18">
            <v>0</v>
          </cell>
          <cell r="D18">
            <v>1</v>
          </cell>
        </row>
        <row r="19">
          <cell r="C19">
            <v>0</v>
          </cell>
          <cell r="D19">
            <v>1</v>
          </cell>
        </row>
        <row r="20">
          <cell r="C20">
            <v>1</v>
          </cell>
          <cell r="D20">
            <v>6</v>
          </cell>
        </row>
        <row r="21">
          <cell r="C21">
            <v>1</v>
          </cell>
          <cell r="D21">
            <v>1</v>
          </cell>
        </row>
        <row r="22">
          <cell r="C22">
            <v>43</v>
          </cell>
          <cell r="D22">
            <v>0</v>
          </cell>
        </row>
        <row r="23">
          <cell r="C23">
            <v>0</v>
          </cell>
          <cell r="D23">
            <v>0</v>
          </cell>
        </row>
        <row r="24">
          <cell r="C24">
            <v>0</v>
          </cell>
          <cell r="D24">
            <v>0</v>
          </cell>
        </row>
        <row r="25">
          <cell r="C25">
            <v>0</v>
          </cell>
          <cell r="D25">
            <v>0</v>
          </cell>
        </row>
        <row r="27">
          <cell r="C27">
            <v>3</v>
          </cell>
          <cell r="D27">
            <v>3</v>
          </cell>
        </row>
        <row r="28">
          <cell r="C28">
            <v>0</v>
          </cell>
          <cell r="D28">
            <v>0</v>
          </cell>
        </row>
        <row r="30">
          <cell r="C30">
            <v>182</v>
          </cell>
          <cell r="D30">
            <v>142</v>
          </cell>
        </row>
        <row r="31">
          <cell r="C31">
            <v>0</v>
          </cell>
          <cell r="D31">
            <v>0</v>
          </cell>
        </row>
        <row r="32">
          <cell r="C32">
            <v>77</v>
          </cell>
          <cell r="D32">
            <v>65</v>
          </cell>
        </row>
      </sheetData>
      <sheetData sheetId="3">
        <row r="11">
          <cell r="D11">
            <v>5239178.055</v>
          </cell>
          <cell r="E11">
            <v>1179849</v>
          </cell>
          <cell r="F11">
            <v>7126</v>
          </cell>
          <cell r="G11">
            <v>82100</v>
          </cell>
          <cell r="K11">
            <v>1088215</v>
          </cell>
          <cell r="L11">
            <v>82127</v>
          </cell>
          <cell r="M11">
            <v>0</v>
          </cell>
          <cell r="N11">
            <v>3016283.7139999997</v>
          </cell>
          <cell r="O11">
            <v>0</v>
          </cell>
          <cell r="P11">
            <v>0</v>
          </cell>
          <cell r="Q11">
            <v>1994538.341</v>
          </cell>
          <cell r="R11">
            <v>23880</v>
          </cell>
          <cell r="S11">
            <v>124757</v>
          </cell>
        </row>
        <row r="12">
          <cell r="D12">
            <v>3912473.9869999997</v>
          </cell>
          <cell r="E12">
            <v>997615</v>
          </cell>
          <cell r="F12">
            <v>0</v>
          </cell>
          <cell r="G12">
            <v>0</v>
          </cell>
          <cell r="K12">
            <v>499253</v>
          </cell>
          <cell r="L12">
            <v>0</v>
          </cell>
          <cell r="M12">
            <v>0</v>
          </cell>
          <cell r="N12">
            <v>1892429.9789999998</v>
          </cell>
          <cell r="O12">
            <v>0</v>
          </cell>
          <cell r="P12">
            <v>0</v>
          </cell>
          <cell r="Q12">
            <v>2486306.008</v>
          </cell>
          <cell r="R12">
            <v>32100</v>
          </cell>
          <cell r="S12">
            <v>0</v>
          </cell>
        </row>
        <row r="13">
          <cell r="D13">
            <v>463351</v>
          </cell>
          <cell r="E13">
            <v>186600</v>
          </cell>
          <cell r="F13">
            <v>0</v>
          </cell>
          <cell r="G13">
            <v>0</v>
          </cell>
          <cell r="K13">
            <v>173000</v>
          </cell>
          <cell r="L13">
            <v>0</v>
          </cell>
          <cell r="M13">
            <v>0</v>
          </cell>
          <cell r="N13">
            <v>411045</v>
          </cell>
          <cell r="O13">
            <v>0</v>
          </cell>
          <cell r="P13">
            <v>0</v>
          </cell>
          <cell r="Q13">
            <v>65906</v>
          </cell>
          <cell r="R13">
            <v>0</v>
          </cell>
          <cell r="S13">
            <v>0</v>
          </cell>
        </row>
        <row r="14">
          <cell r="D14">
            <v>0</v>
          </cell>
          <cell r="E14">
            <v>0</v>
          </cell>
          <cell r="F14">
            <v>0</v>
          </cell>
          <cell r="G14">
            <v>0</v>
          </cell>
          <cell r="K14">
            <v>0</v>
          </cell>
          <cell r="L14">
            <v>0</v>
          </cell>
          <cell r="M14">
            <v>0</v>
          </cell>
          <cell r="N14">
            <v>0</v>
          </cell>
          <cell r="O14">
            <v>0</v>
          </cell>
          <cell r="P14">
            <v>0</v>
          </cell>
          <cell r="Q14">
            <v>0</v>
          </cell>
          <cell r="R14">
            <v>0</v>
          </cell>
          <cell r="S14">
            <v>0</v>
          </cell>
        </row>
        <row r="15">
          <cell r="D15">
            <v>0</v>
          </cell>
          <cell r="E15">
            <v>0</v>
          </cell>
          <cell r="F15">
            <v>0</v>
          </cell>
          <cell r="G15">
            <v>0</v>
          </cell>
          <cell r="K15">
            <v>0</v>
          </cell>
          <cell r="L15">
            <v>0</v>
          </cell>
          <cell r="M15">
            <v>0</v>
          </cell>
          <cell r="N15">
            <v>0</v>
          </cell>
          <cell r="O15">
            <v>0</v>
          </cell>
          <cell r="P15">
            <v>0</v>
          </cell>
          <cell r="Q15">
            <v>0</v>
          </cell>
          <cell r="R15">
            <v>0</v>
          </cell>
          <cell r="S15">
            <v>0</v>
          </cell>
        </row>
        <row r="16">
          <cell r="D16">
            <v>5321932.501</v>
          </cell>
          <cell r="E16">
            <v>2138118.787</v>
          </cell>
          <cell r="F16">
            <v>44305</v>
          </cell>
          <cell r="G16">
            <v>0</v>
          </cell>
          <cell r="K16">
            <v>669898.003</v>
          </cell>
          <cell r="L16">
            <v>0</v>
          </cell>
          <cell r="M16">
            <v>0</v>
          </cell>
          <cell r="N16">
            <v>5177512.785</v>
          </cell>
          <cell r="O16">
            <v>0</v>
          </cell>
          <cell r="P16">
            <v>0</v>
          </cell>
          <cell r="Q16">
            <v>1555173.5</v>
          </cell>
          <cell r="R16">
            <v>13162</v>
          </cell>
          <cell r="S16">
            <v>0</v>
          </cell>
        </row>
        <row r="17">
          <cell r="D17">
            <v>0</v>
          </cell>
          <cell r="E17">
            <v>300</v>
          </cell>
          <cell r="F17">
            <v>0</v>
          </cell>
          <cell r="G17">
            <v>0</v>
          </cell>
          <cell r="K17">
            <v>300</v>
          </cell>
          <cell r="L17">
            <v>0</v>
          </cell>
          <cell r="M17">
            <v>0</v>
          </cell>
          <cell r="N17">
            <v>0</v>
          </cell>
          <cell r="O17">
            <v>0</v>
          </cell>
          <cell r="P17">
            <v>0</v>
          </cell>
          <cell r="Q17">
            <v>0</v>
          </cell>
          <cell r="R17">
            <v>0</v>
          </cell>
          <cell r="S17">
            <v>0</v>
          </cell>
        </row>
        <row r="18">
          <cell r="D18">
            <v>309362</v>
          </cell>
          <cell r="E18">
            <v>241499</v>
          </cell>
          <cell r="F18">
            <v>900</v>
          </cell>
          <cell r="G18">
            <v>0</v>
          </cell>
          <cell r="K18">
            <v>243419</v>
          </cell>
          <cell r="L18">
            <v>0</v>
          </cell>
          <cell r="M18">
            <v>0</v>
          </cell>
          <cell r="N18">
            <v>265856</v>
          </cell>
          <cell r="O18">
            <v>0</v>
          </cell>
          <cell r="P18">
            <v>0</v>
          </cell>
          <cell r="Q18">
            <v>40686</v>
          </cell>
          <cell r="R18">
            <v>0</v>
          </cell>
          <cell r="S18">
            <v>0</v>
          </cell>
        </row>
        <row r="19">
          <cell r="D19">
            <v>13740</v>
          </cell>
          <cell r="E19">
            <v>3750</v>
          </cell>
          <cell r="F19">
            <v>0</v>
          </cell>
          <cell r="G19">
            <v>0</v>
          </cell>
          <cell r="K19">
            <v>0</v>
          </cell>
          <cell r="L19">
            <v>0</v>
          </cell>
          <cell r="M19">
            <v>0</v>
          </cell>
          <cell r="N19">
            <v>7210</v>
          </cell>
          <cell r="O19">
            <v>0</v>
          </cell>
          <cell r="P19">
            <v>0</v>
          </cell>
          <cell r="Q19">
            <v>10280</v>
          </cell>
          <cell r="R19">
            <v>0</v>
          </cell>
          <cell r="S19">
            <v>0</v>
          </cell>
        </row>
        <row r="20">
          <cell r="D20">
            <v>0</v>
          </cell>
          <cell r="E20">
            <v>0</v>
          </cell>
          <cell r="F20">
            <v>0</v>
          </cell>
          <cell r="G20">
            <v>0</v>
          </cell>
          <cell r="K20">
            <v>0</v>
          </cell>
          <cell r="L20">
            <v>0</v>
          </cell>
          <cell r="M20">
            <v>0</v>
          </cell>
          <cell r="N20">
            <v>0</v>
          </cell>
          <cell r="O20">
            <v>0</v>
          </cell>
          <cell r="P20">
            <v>0</v>
          </cell>
          <cell r="Q20">
            <v>0</v>
          </cell>
          <cell r="R20">
            <v>0</v>
          </cell>
          <cell r="S20">
            <v>0</v>
          </cell>
        </row>
        <row r="21">
          <cell r="D21">
            <v>0</v>
          </cell>
          <cell r="E21">
            <v>0</v>
          </cell>
          <cell r="F21">
            <v>0</v>
          </cell>
          <cell r="G21">
            <v>0</v>
          </cell>
          <cell r="K21">
            <v>0</v>
          </cell>
          <cell r="L21">
            <v>0</v>
          </cell>
          <cell r="M21">
            <v>0</v>
          </cell>
          <cell r="N21">
            <v>0</v>
          </cell>
          <cell r="O21">
            <v>0</v>
          </cell>
          <cell r="P21">
            <v>0</v>
          </cell>
          <cell r="Q21">
            <v>0</v>
          </cell>
          <cell r="R21">
            <v>0</v>
          </cell>
          <cell r="S21">
            <v>0</v>
          </cell>
        </row>
        <row r="22">
          <cell r="D22">
            <v>0</v>
          </cell>
          <cell r="E22">
            <v>0</v>
          </cell>
          <cell r="F22">
            <v>0</v>
          </cell>
          <cell r="G22">
            <v>0</v>
          </cell>
          <cell r="K22">
            <v>0</v>
          </cell>
          <cell r="L22">
            <v>0</v>
          </cell>
          <cell r="M22">
            <v>0</v>
          </cell>
          <cell r="N22">
            <v>0</v>
          </cell>
          <cell r="O22">
            <v>0</v>
          </cell>
          <cell r="P22">
            <v>0</v>
          </cell>
          <cell r="Q22">
            <v>0</v>
          </cell>
          <cell r="R22">
            <v>0</v>
          </cell>
          <cell r="S22">
            <v>0</v>
          </cell>
        </row>
        <row r="23">
          <cell r="D23">
            <v>0</v>
          </cell>
          <cell r="E23">
            <v>0</v>
          </cell>
          <cell r="F23">
            <v>0</v>
          </cell>
          <cell r="G23">
            <v>0</v>
          </cell>
          <cell r="K23">
            <v>0</v>
          </cell>
          <cell r="L23">
            <v>0</v>
          </cell>
          <cell r="M23">
            <v>0</v>
          </cell>
          <cell r="N23">
            <v>0</v>
          </cell>
          <cell r="O23">
            <v>0</v>
          </cell>
          <cell r="P23">
            <v>0</v>
          </cell>
          <cell r="Q23">
            <v>0</v>
          </cell>
          <cell r="R23">
            <v>0</v>
          </cell>
          <cell r="S23">
            <v>0</v>
          </cell>
        </row>
        <row r="25">
          <cell r="D25">
            <v>291719962.333</v>
          </cell>
          <cell r="E25">
            <v>54634422</v>
          </cell>
          <cell r="F25">
            <v>26225</v>
          </cell>
          <cell r="G25">
            <v>0</v>
          </cell>
          <cell r="K25">
            <v>17056665</v>
          </cell>
          <cell r="L25">
            <v>17575263</v>
          </cell>
          <cell r="M25">
            <v>0</v>
          </cell>
          <cell r="N25">
            <v>152685352.333</v>
          </cell>
          <cell r="O25">
            <v>0</v>
          </cell>
          <cell r="P25">
            <v>2000000</v>
          </cell>
          <cell r="Q25">
            <v>136368263</v>
          </cell>
          <cell r="R25">
            <v>7216881</v>
          </cell>
          <cell r="S25">
            <v>13425735</v>
          </cell>
        </row>
        <row r="26">
          <cell r="D26">
            <v>108482809.72</v>
          </cell>
          <cell r="E26">
            <v>8916812</v>
          </cell>
          <cell r="F26">
            <v>0</v>
          </cell>
          <cell r="G26">
            <v>0</v>
          </cell>
          <cell r="K26">
            <v>13763442</v>
          </cell>
          <cell r="L26">
            <v>500000</v>
          </cell>
          <cell r="M26">
            <v>0</v>
          </cell>
          <cell r="N26">
            <v>65756053.72</v>
          </cell>
          <cell r="O26">
            <v>0</v>
          </cell>
          <cell r="P26">
            <v>0</v>
          </cell>
          <cell r="Q26">
            <v>37380126</v>
          </cell>
          <cell r="R26">
            <v>0</v>
          </cell>
          <cell r="S26">
            <v>0</v>
          </cell>
        </row>
        <row r="27">
          <cell r="D27">
            <v>411577341.956</v>
          </cell>
          <cell r="E27">
            <v>35001594</v>
          </cell>
          <cell r="F27">
            <v>0</v>
          </cell>
          <cell r="G27">
            <v>0</v>
          </cell>
          <cell r="K27">
            <v>12067118</v>
          </cell>
          <cell r="L27">
            <v>3500442</v>
          </cell>
          <cell r="M27">
            <v>0</v>
          </cell>
          <cell r="N27">
            <v>71069691.04100001</v>
          </cell>
          <cell r="O27">
            <v>1726443</v>
          </cell>
          <cell r="P27">
            <v>0</v>
          </cell>
          <cell r="Q27">
            <v>286723059.91499996</v>
          </cell>
          <cell r="R27">
            <v>71492182</v>
          </cell>
          <cell r="S27">
            <v>0</v>
          </cell>
        </row>
        <row r="28">
          <cell r="D28">
            <v>0</v>
          </cell>
          <cell r="E28">
            <v>0</v>
          </cell>
          <cell r="F28">
            <v>0</v>
          </cell>
          <cell r="G28">
            <v>0</v>
          </cell>
          <cell r="K28">
            <v>0</v>
          </cell>
          <cell r="L28">
            <v>0</v>
          </cell>
          <cell r="M28">
            <v>0</v>
          </cell>
          <cell r="N28">
            <v>0</v>
          </cell>
          <cell r="O28">
            <v>0</v>
          </cell>
          <cell r="P28">
            <v>0</v>
          </cell>
          <cell r="Q28">
            <v>0</v>
          </cell>
          <cell r="R28">
            <v>0</v>
          </cell>
          <cell r="S28">
            <v>0</v>
          </cell>
        </row>
        <row r="29">
          <cell r="D29">
            <v>0</v>
          </cell>
          <cell r="E29">
            <v>0</v>
          </cell>
          <cell r="F29">
            <v>0</v>
          </cell>
          <cell r="G29">
            <v>0</v>
          </cell>
          <cell r="K29">
            <v>0</v>
          </cell>
          <cell r="L29">
            <v>0</v>
          </cell>
          <cell r="M29">
            <v>0</v>
          </cell>
          <cell r="N29">
            <v>0</v>
          </cell>
          <cell r="O29">
            <v>0</v>
          </cell>
          <cell r="P29">
            <v>0</v>
          </cell>
          <cell r="Q29">
            <v>0</v>
          </cell>
          <cell r="R29">
            <v>0</v>
          </cell>
          <cell r="S29">
            <v>0</v>
          </cell>
        </row>
        <row r="30">
          <cell r="D30">
            <v>2549766</v>
          </cell>
          <cell r="E30">
            <v>92261</v>
          </cell>
          <cell r="F30">
            <v>0</v>
          </cell>
          <cell r="G30">
            <v>0</v>
          </cell>
          <cell r="K30">
            <v>115014</v>
          </cell>
          <cell r="L30">
            <v>0</v>
          </cell>
          <cell r="M30">
            <v>0</v>
          </cell>
          <cell r="N30">
            <v>428981</v>
          </cell>
          <cell r="O30">
            <v>0</v>
          </cell>
          <cell r="P30">
            <v>0</v>
          </cell>
          <cell r="Q30">
            <v>2098032</v>
          </cell>
          <cell r="R30">
            <v>0</v>
          </cell>
          <cell r="S30">
            <v>0</v>
          </cell>
        </row>
        <row r="31">
          <cell r="D31">
            <v>0</v>
          </cell>
          <cell r="E31">
            <v>0</v>
          </cell>
          <cell r="F31">
            <v>0</v>
          </cell>
          <cell r="G31">
            <v>0</v>
          </cell>
          <cell r="K31">
            <v>0</v>
          </cell>
          <cell r="L31">
            <v>0</v>
          </cell>
          <cell r="M31">
            <v>0</v>
          </cell>
          <cell r="N31">
            <v>0</v>
          </cell>
          <cell r="O31">
            <v>0</v>
          </cell>
          <cell r="P31">
            <v>0</v>
          </cell>
          <cell r="Q31">
            <v>0</v>
          </cell>
          <cell r="R31">
            <v>0</v>
          </cell>
          <cell r="S31">
            <v>0</v>
          </cell>
        </row>
        <row r="32">
          <cell r="D32">
            <v>12731099</v>
          </cell>
          <cell r="E32">
            <v>14744776</v>
          </cell>
          <cell r="F32">
            <v>65000</v>
          </cell>
          <cell r="G32">
            <v>0</v>
          </cell>
          <cell r="K32">
            <v>13625566</v>
          </cell>
          <cell r="L32">
            <v>0</v>
          </cell>
          <cell r="M32">
            <v>0</v>
          </cell>
          <cell r="N32">
            <v>13095554</v>
          </cell>
          <cell r="O32">
            <v>0</v>
          </cell>
          <cell r="P32">
            <v>0</v>
          </cell>
          <cell r="Q32">
            <v>689755</v>
          </cell>
          <cell r="R32">
            <v>0</v>
          </cell>
          <cell r="S32">
            <v>0</v>
          </cell>
        </row>
        <row r="33">
          <cell r="D33">
            <v>1720285</v>
          </cell>
          <cell r="E33">
            <v>12181</v>
          </cell>
          <cell r="F33">
            <v>0</v>
          </cell>
          <cell r="G33">
            <v>0</v>
          </cell>
          <cell r="K33">
            <v>734454</v>
          </cell>
          <cell r="L33">
            <v>0</v>
          </cell>
          <cell r="M33">
            <v>0</v>
          </cell>
          <cell r="N33">
            <v>653011</v>
          </cell>
          <cell r="O33">
            <v>0</v>
          </cell>
          <cell r="P33">
            <v>0</v>
          </cell>
          <cell r="Q33">
            <v>345001</v>
          </cell>
          <cell r="R33">
            <v>0</v>
          </cell>
          <cell r="S33">
            <v>0</v>
          </cell>
        </row>
        <row r="34">
          <cell r="D34">
            <v>0</v>
          </cell>
          <cell r="E34">
            <v>0</v>
          </cell>
          <cell r="F34">
            <v>0</v>
          </cell>
          <cell r="G34">
            <v>0</v>
          </cell>
          <cell r="K34">
            <v>0</v>
          </cell>
          <cell r="L34">
            <v>0</v>
          </cell>
          <cell r="M34">
            <v>0</v>
          </cell>
          <cell r="N34">
            <v>0</v>
          </cell>
          <cell r="O34">
            <v>0</v>
          </cell>
          <cell r="P34">
            <v>0</v>
          </cell>
          <cell r="Q34">
            <v>0</v>
          </cell>
          <cell r="R34">
            <v>0</v>
          </cell>
          <cell r="S34">
            <v>0</v>
          </cell>
        </row>
        <row r="35">
          <cell r="D35">
            <v>0</v>
          </cell>
          <cell r="E35">
            <v>0</v>
          </cell>
          <cell r="F35">
            <v>0</v>
          </cell>
          <cell r="G35">
            <v>0</v>
          </cell>
          <cell r="K35">
            <v>0</v>
          </cell>
          <cell r="L35">
            <v>0</v>
          </cell>
          <cell r="M35">
            <v>0</v>
          </cell>
          <cell r="N35">
            <v>0</v>
          </cell>
          <cell r="O35">
            <v>0</v>
          </cell>
          <cell r="P35">
            <v>0</v>
          </cell>
          <cell r="Q35">
            <v>0</v>
          </cell>
          <cell r="R35">
            <v>0</v>
          </cell>
          <cell r="S35">
            <v>0</v>
          </cell>
        </row>
        <row r="36">
          <cell r="D36">
            <v>0</v>
          </cell>
          <cell r="E36">
            <v>0</v>
          </cell>
          <cell r="F36">
            <v>0</v>
          </cell>
          <cell r="G36">
            <v>0</v>
          </cell>
          <cell r="K36">
            <v>0</v>
          </cell>
          <cell r="L36">
            <v>0</v>
          </cell>
          <cell r="M36">
            <v>0</v>
          </cell>
          <cell r="N36">
            <v>0</v>
          </cell>
          <cell r="O36">
            <v>0</v>
          </cell>
          <cell r="P36">
            <v>0</v>
          </cell>
          <cell r="Q36">
            <v>0</v>
          </cell>
          <cell r="R36">
            <v>0</v>
          </cell>
          <cell r="S36">
            <v>0</v>
          </cell>
        </row>
        <row r="37">
          <cell r="D37">
            <v>0</v>
          </cell>
          <cell r="E37">
            <v>0</v>
          </cell>
          <cell r="F37">
            <v>0</v>
          </cell>
          <cell r="G37">
            <v>0</v>
          </cell>
          <cell r="K37">
            <v>0</v>
          </cell>
          <cell r="L37">
            <v>0</v>
          </cell>
          <cell r="M37">
            <v>0</v>
          </cell>
          <cell r="N37">
            <v>0</v>
          </cell>
          <cell r="O37">
            <v>0</v>
          </cell>
          <cell r="P37">
            <v>0</v>
          </cell>
          <cell r="Q37">
            <v>0</v>
          </cell>
          <cell r="R37">
            <v>0</v>
          </cell>
          <cell r="S37">
            <v>0</v>
          </cell>
        </row>
      </sheetData>
      <sheetData sheetId="4">
        <row r="4">
          <cell r="C4">
            <v>0</v>
          </cell>
          <cell r="D4">
            <v>0</v>
          </cell>
        </row>
        <row r="5">
          <cell r="C5">
            <v>0</v>
          </cell>
          <cell r="D5">
            <v>0</v>
          </cell>
        </row>
        <row r="6">
          <cell r="C6">
            <v>0</v>
          </cell>
          <cell r="D6">
            <v>20375704</v>
          </cell>
        </row>
        <row r="7">
          <cell r="C7">
            <v>82127</v>
          </cell>
          <cell r="D7">
            <v>1200001</v>
          </cell>
        </row>
        <row r="8">
          <cell r="C8">
            <v>0</v>
          </cell>
          <cell r="D8">
            <v>0</v>
          </cell>
        </row>
        <row r="9">
          <cell r="C9">
            <v>0</v>
          </cell>
          <cell r="D9">
            <v>0</v>
          </cell>
        </row>
        <row r="10">
          <cell r="C10">
            <v>0</v>
          </cell>
          <cell r="D10">
            <v>0</v>
          </cell>
        </row>
        <row r="11">
          <cell r="C11">
            <v>0</v>
          </cell>
          <cell r="D11">
            <v>0</v>
          </cell>
        </row>
        <row r="13">
          <cell r="C13">
            <v>0</v>
          </cell>
          <cell r="D13">
            <v>0</v>
          </cell>
        </row>
        <row r="14">
          <cell r="C14">
            <v>0</v>
          </cell>
          <cell r="D14">
            <v>0</v>
          </cell>
        </row>
        <row r="15">
          <cell r="C15">
            <v>0</v>
          </cell>
          <cell r="D15">
            <v>2000000</v>
          </cell>
        </row>
        <row r="17">
          <cell r="C17">
            <v>0</v>
          </cell>
          <cell r="D17">
            <v>0</v>
          </cell>
        </row>
        <row r="18">
          <cell r="C18">
            <v>0</v>
          </cell>
          <cell r="D18">
            <v>1</v>
          </cell>
        </row>
        <row r="19">
          <cell r="C19">
            <v>0</v>
          </cell>
          <cell r="D19">
            <v>1726443</v>
          </cell>
        </row>
        <row r="20">
          <cell r="C20">
            <v>23680</v>
          </cell>
          <cell r="D20">
            <v>19607744</v>
          </cell>
        </row>
        <row r="21">
          <cell r="C21">
            <v>200</v>
          </cell>
          <cell r="D21">
            <v>59101318</v>
          </cell>
        </row>
        <row r="22">
          <cell r="C22">
            <v>45262</v>
          </cell>
          <cell r="D22">
            <v>0</v>
          </cell>
        </row>
        <row r="23">
          <cell r="C23">
            <v>0</v>
          </cell>
          <cell r="D23">
            <v>0</v>
          </cell>
        </row>
        <row r="24">
          <cell r="C24">
            <v>0</v>
          </cell>
          <cell r="D24">
            <v>0</v>
          </cell>
        </row>
        <row r="25">
          <cell r="C25">
            <v>0</v>
          </cell>
          <cell r="D25">
            <v>0</v>
          </cell>
        </row>
        <row r="27">
          <cell r="C27">
            <v>124757</v>
          </cell>
          <cell r="D27">
            <v>13425735</v>
          </cell>
        </row>
        <row r="28">
          <cell r="C28">
            <v>0</v>
          </cell>
          <cell r="D28">
            <v>0</v>
          </cell>
        </row>
        <row r="30">
          <cell r="C30">
            <v>4982820.848999999</v>
          </cell>
          <cell r="D30">
            <v>381273208.503</v>
          </cell>
        </row>
        <row r="31">
          <cell r="C31">
            <v>0</v>
          </cell>
          <cell r="D31">
            <v>0</v>
          </cell>
        </row>
        <row r="32">
          <cell r="C32">
            <v>1170069</v>
          </cell>
          <cell r="D32">
            <v>82331028.8</v>
          </cell>
        </row>
        <row r="33">
          <cell r="C33">
            <v>0</v>
          </cell>
          <cell r="D33">
            <v>0</v>
          </cell>
        </row>
      </sheetData>
      <sheetData sheetId="6">
        <row r="9">
          <cell r="C9">
            <v>583</v>
          </cell>
          <cell r="E9">
            <v>723</v>
          </cell>
          <cell r="F9">
            <v>583</v>
          </cell>
          <cell r="G9">
            <v>9</v>
          </cell>
          <cell r="H9">
            <v>1</v>
          </cell>
          <cell r="L9">
            <v>395</v>
          </cell>
          <cell r="M9">
            <v>15</v>
          </cell>
          <cell r="O9">
            <v>579</v>
          </cell>
          <cell r="P9">
            <v>0</v>
          </cell>
          <cell r="Q9">
            <v>259</v>
          </cell>
          <cell r="R9">
            <v>45</v>
          </cell>
          <cell r="S9">
            <v>3</v>
          </cell>
        </row>
        <row r="11">
          <cell r="E11">
            <v>9417834.043000001</v>
          </cell>
          <cell r="F11">
            <v>1695114</v>
          </cell>
          <cell r="G11">
            <v>12031</v>
          </cell>
          <cell r="H11">
            <v>0</v>
          </cell>
          <cell r="L11">
            <v>951457.0009999999</v>
          </cell>
          <cell r="M11">
            <v>65287</v>
          </cell>
          <cell r="N11">
            <v>0</v>
          </cell>
          <cell r="O11">
            <v>5002685.693</v>
          </cell>
          <cell r="P11">
            <v>0</v>
          </cell>
          <cell r="Q11">
            <v>4891940.348999999</v>
          </cell>
          <cell r="R11">
            <v>64790</v>
          </cell>
          <cell r="S11">
            <v>124757</v>
          </cell>
        </row>
        <row r="12">
          <cell r="E12">
            <v>14773</v>
          </cell>
          <cell r="F12">
            <v>1234</v>
          </cell>
          <cell r="G12">
            <v>0</v>
          </cell>
          <cell r="H12">
            <v>0</v>
          </cell>
          <cell r="L12">
            <v>1232</v>
          </cell>
          <cell r="M12">
            <v>0</v>
          </cell>
          <cell r="N12">
            <v>0</v>
          </cell>
          <cell r="O12">
            <v>8798</v>
          </cell>
          <cell r="P12">
            <v>0</v>
          </cell>
          <cell r="Q12">
            <v>5974</v>
          </cell>
          <cell r="R12">
            <v>3</v>
          </cell>
          <cell r="S12">
            <v>0</v>
          </cell>
        </row>
        <row r="13">
          <cell r="E13">
            <v>4511577.5</v>
          </cell>
          <cell r="F13">
            <v>1320835</v>
          </cell>
          <cell r="G13">
            <v>40300</v>
          </cell>
          <cell r="H13">
            <v>0</v>
          </cell>
          <cell r="L13">
            <v>420146</v>
          </cell>
          <cell r="M13">
            <v>0</v>
          </cell>
          <cell r="N13">
            <v>0</v>
          </cell>
          <cell r="O13">
            <v>4262569</v>
          </cell>
          <cell r="P13">
            <v>0</v>
          </cell>
          <cell r="Q13">
            <v>1105666.5</v>
          </cell>
          <cell r="R13">
            <v>3731</v>
          </cell>
          <cell r="S13">
            <v>0</v>
          </cell>
        </row>
        <row r="14">
          <cell r="E14">
            <v>981902</v>
          </cell>
          <cell r="F14">
            <v>533651</v>
          </cell>
          <cell r="G14">
            <v>300</v>
          </cell>
          <cell r="H14">
            <v>0</v>
          </cell>
          <cell r="L14">
            <v>322740</v>
          </cell>
          <cell r="M14">
            <v>0</v>
          </cell>
          <cell r="N14">
            <v>0</v>
          </cell>
          <cell r="O14">
            <v>1016204</v>
          </cell>
          <cell r="P14">
            <v>0</v>
          </cell>
          <cell r="Q14">
            <v>176309</v>
          </cell>
          <cell r="R14">
            <v>0</v>
          </cell>
          <cell r="S14">
            <v>0</v>
          </cell>
        </row>
        <row r="15">
          <cell r="E15">
            <v>93227</v>
          </cell>
          <cell r="F15">
            <v>200</v>
          </cell>
          <cell r="G15">
            <v>0</v>
          </cell>
          <cell r="H15">
            <v>0</v>
          </cell>
          <cell r="L15">
            <v>32200</v>
          </cell>
          <cell r="M15">
            <v>0</v>
          </cell>
          <cell r="N15">
            <v>0</v>
          </cell>
          <cell r="O15">
            <v>61227</v>
          </cell>
          <cell r="P15">
            <v>0</v>
          </cell>
          <cell r="Q15">
            <v>0</v>
          </cell>
          <cell r="R15">
            <v>0</v>
          </cell>
          <cell r="S15">
            <v>0</v>
          </cell>
        </row>
        <row r="16">
          <cell r="E16">
            <v>267728</v>
          </cell>
          <cell r="F16">
            <v>1074809.004</v>
          </cell>
          <cell r="G16">
            <v>0</v>
          </cell>
          <cell r="H16">
            <v>82100</v>
          </cell>
          <cell r="L16">
            <v>925857.002</v>
          </cell>
          <cell r="M16">
            <v>16840</v>
          </cell>
          <cell r="N16">
            <v>0</v>
          </cell>
          <cell r="O16">
            <v>317122.002</v>
          </cell>
          <cell r="P16">
            <v>0</v>
          </cell>
          <cell r="Q16">
            <v>0</v>
          </cell>
          <cell r="R16">
            <v>618</v>
          </cell>
          <cell r="S16">
            <v>0</v>
          </cell>
        </row>
      </sheetData>
      <sheetData sheetId="8">
        <row r="11">
          <cell r="B11" t="str">
            <v>Nguyễn Nguyên Bùi</v>
          </cell>
          <cell r="C11">
            <v>68</v>
          </cell>
          <cell r="E11">
            <v>116</v>
          </cell>
          <cell r="F11">
            <v>68</v>
          </cell>
          <cell r="H11">
            <v>0</v>
          </cell>
          <cell r="L11">
            <v>49</v>
          </cell>
          <cell r="M11">
            <v>20</v>
          </cell>
          <cell r="N11">
            <v>56</v>
          </cell>
          <cell r="O11">
            <v>0</v>
          </cell>
          <cell r="P11">
            <v>0</v>
          </cell>
          <cell r="Q11">
            <v>48</v>
          </cell>
          <cell r="R11">
            <v>8</v>
          </cell>
          <cell r="S11">
            <v>3</v>
          </cell>
        </row>
        <row r="12">
          <cell r="B12" t="str">
            <v>Nguyễn Ngọc Chung</v>
          </cell>
          <cell r="C12">
            <v>38</v>
          </cell>
          <cell r="E12">
            <v>148</v>
          </cell>
          <cell r="F12">
            <v>38</v>
          </cell>
          <cell r="G12">
            <v>2</v>
          </cell>
          <cell r="H12">
            <v>0</v>
          </cell>
          <cell r="L12">
            <v>48</v>
          </cell>
          <cell r="M12">
            <v>0</v>
          </cell>
          <cell r="N12">
            <v>56</v>
          </cell>
          <cell r="O12">
            <v>0</v>
          </cell>
          <cell r="P12">
            <v>0</v>
          </cell>
          <cell r="Q12">
            <v>72</v>
          </cell>
          <cell r="R12">
            <v>7</v>
          </cell>
          <cell r="S12">
            <v>1</v>
          </cell>
        </row>
        <row r="13">
          <cell r="B13" t="str">
            <v>Châu Văn Hiển</v>
          </cell>
          <cell r="C13">
            <v>47</v>
          </cell>
          <cell r="E13">
            <v>92</v>
          </cell>
          <cell r="F13">
            <v>47</v>
          </cell>
          <cell r="G13">
            <v>2</v>
          </cell>
          <cell r="H13">
            <v>0</v>
          </cell>
          <cell r="L13">
            <v>50</v>
          </cell>
          <cell r="M13">
            <v>0</v>
          </cell>
          <cell r="N13">
            <v>42</v>
          </cell>
          <cell r="O13">
            <v>0</v>
          </cell>
          <cell r="P13">
            <v>0</v>
          </cell>
          <cell r="Q13">
            <v>43</v>
          </cell>
          <cell r="R13">
            <v>2</v>
          </cell>
          <cell r="S13">
            <v>0</v>
          </cell>
        </row>
        <row r="14">
          <cell r="B14" t="str">
            <v>Nguyễn Ngọc Long</v>
          </cell>
          <cell r="E14">
            <v>76</v>
          </cell>
          <cell r="H14">
            <v>0</v>
          </cell>
          <cell r="L14">
            <v>5</v>
          </cell>
          <cell r="M14">
            <v>0</v>
          </cell>
          <cell r="N14">
            <v>66</v>
          </cell>
          <cell r="O14">
            <v>0</v>
          </cell>
          <cell r="P14">
            <v>0</v>
          </cell>
          <cell r="Q14">
            <v>5</v>
          </cell>
          <cell r="R14">
            <v>0</v>
          </cell>
          <cell r="S14">
            <v>0</v>
          </cell>
        </row>
        <row r="15">
          <cell r="B15" t="str">
            <v>Lê Thị Kiều Hạnh</v>
          </cell>
          <cell r="C15">
            <v>106</v>
          </cell>
          <cell r="E15">
            <v>77</v>
          </cell>
          <cell r="F15">
            <v>106</v>
          </cell>
          <cell r="G15">
            <v>1</v>
          </cell>
          <cell r="L15">
            <v>76</v>
          </cell>
          <cell r="M15">
            <v>0</v>
          </cell>
          <cell r="N15">
            <v>76</v>
          </cell>
          <cell r="O15">
            <v>1</v>
          </cell>
          <cell r="P15">
            <v>1</v>
          </cell>
          <cell r="Q15">
            <v>22</v>
          </cell>
          <cell r="R15">
            <v>5</v>
          </cell>
          <cell r="S15">
            <v>1</v>
          </cell>
        </row>
        <row r="16">
          <cell r="B16" t="str">
            <v>Hoàng Thị Lan Anh</v>
          </cell>
          <cell r="C16">
            <v>77</v>
          </cell>
          <cell r="E16">
            <v>62</v>
          </cell>
          <cell r="F16">
            <v>77</v>
          </cell>
          <cell r="G16">
            <v>1</v>
          </cell>
          <cell r="H16">
            <v>0</v>
          </cell>
          <cell r="L16">
            <v>67</v>
          </cell>
          <cell r="M16">
            <v>0</v>
          </cell>
          <cell r="N16">
            <v>35</v>
          </cell>
          <cell r="O16">
            <v>0</v>
          </cell>
          <cell r="P16">
            <v>0</v>
          </cell>
          <cell r="Q16">
            <v>31</v>
          </cell>
          <cell r="R16">
            <v>5</v>
          </cell>
          <cell r="S16">
            <v>0</v>
          </cell>
        </row>
        <row r="17">
          <cell r="B17" t="str">
            <v>Phan Cao Hạnh</v>
          </cell>
          <cell r="C17">
            <v>101</v>
          </cell>
          <cell r="E17">
            <v>157</v>
          </cell>
          <cell r="F17">
            <v>101</v>
          </cell>
          <cell r="H17">
            <v>1</v>
          </cell>
          <cell r="L17">
            <v>78</v>
          </cell>
          <cell r="M17">
            <v>1</v>
          </cell>
          <cell r="N17">
            <v>101</v>
          </cell>
          <cell r="O17">
            <v>0</v>
          </cell>
          <cell r="P17">
            <v>0</v>
          </cell>
          <cell r="Q17">
            <v>62</v>
          </cell>
          <cell r="R17">
            <v>15</v>
          </cell>
          <cell r="S17">
            <v>0</v>
          </cell>
        </row>
        <row r="18">
          <cell r="B18" t="str">
            <v>Lê Văn Quang</v>
          </cell>
          <cell r="C18">
            <v>87</v>
          </cell>
          <cell r="E18">
            <v>96</v>
          </cell>
          <cell r="F18">
            <v>87</v>
          </cell>
          <cell r="H18">
            <v>0</v>
          </cell>
          <cell r="L18">
            <v>78</v>
          </cell>
          <cell r="M18">
            <v>2</v>
          </cell>
          <cell r="N18">
            <v>36</v>
          </cell>
          <cell r="O18">
            <v>0</v>
          </cell>
          <cell r="P18">
            <v>0</v>
          </cell>
          <cell r="Q18">
            <v>61</v>
          </cell>
          <cell r="R18">
            <v>6</v>
          </cell>
          <cell r="S18">
            <v>0</v>
          </cell>
        </row>
        <row r="19">
          <cell r="B19" t="str">
            <v>Nguyễn Thị Thùy Dịu</v>
          </cell>
          <cell r="C19">
            <v>131</v>
          </cell>
          <cell r="E19">
            <v>82</v>
          </cell>
          <cell r="F19">
            <v>131</v>
          </cell>
          <cell r="G19">
            <v>1</v>
          </cell>
          <cell r="L19">
            <v>113</v>
          </cell>
          <cell r="M19">
            <v>0</v>
          </cell>
          <cell r="N19">
            <v>57</v>
          </cell>
          <cell r="O19">
            <v>0</v>
          </cell>
          <cell r="P19">
            <v>0</v>
          </cell>
          <cell r="Q19">
            <v>38</v>
          </cell>
          <cell r="R19">
            <v>3</v>
          </cell>
          <cell r="S19">
            <v>1</v>
          </cell>
        </row>
        <row r="20">
          <cell r="B20" t="str">
            <v>Bùi Văn Khương</v>
          </cell>
          <cell r="C20">
            <v>111</v>
          </cell>
          <cell r="E20">
            <v>132</v>
          </cell>
          <cell r="F20">
            <v>111</v>
          </cell>
          <cell r="H20">
            <v>0</v>
          </cell>
          <cell r="L20">
            <v>60</v>
          </cell>
          <cell r="M20">
            <v>2</v>
          </cell>
          <cell r="N20">
            <v>135</v>
          </cell>
          <cell r="O20">
            <v>0</v>
          </cell>
          <cell r="P20">
            <v>0</v>
          </cell>
          <cell r="Q20">
            <v>42</v>
          </cell>
          <cell r="R20">
            <v>4</v>
          </cell>
          <cell r="S20">
            <v>0</v>
          </cell>
        </row>
        <row r="21">
          <cell r="B21" t="str">
            <v>Trần Chung</v>
          </cell>
          <cell r="C21">
            <v>102</v>
          </cell>
          <cell r="E21">
            <v>87</v>
          </cell>
          <cell r="F21">
            <v>102</v>
          </cell>
          <cell r="G21">
            <v>2</v>
          </cell>
          <cell r="H21">
            <v>0</v>
          </cell>
          <cell r="L21">
            <v>67</v>
          </cell>
          <cell r="M21">
            <v>0</v>
          </cell>
          <cell r="N21">
            <v>82</v>
          </cell>
          <cell r="O21">
            <v>0</v>
          </cell>
          <cell r="P21">
            <v>0</v>
          </cell>
          <cell r="Q21">
            <v>38</v>
          </cell>
          <cell r="R21">
            <v>0</v>
          </cell>
          <cell r="S21">
            <v>0</v>
          </cell>
        </row>
        <row r="22">
          <cell r="B22" t="str">
            <v>Phạm Mạnh Hà</v>
          </cell>
          <cell r="C22">
            <v>95</v>
          </cell>
          <cell r="E22">
            <v>2</v>
          </cell>
          <cell r="F22">
            <v>95</v>
          </cell>
          <cell r="G22">
            <v>12</v>
          </cell>
          <cell r="H22">
            <v>0</v>
          </cell>
          <cell r="L22">
            <v>35</v>
          </cell>
          <cell r="M22">
            <v>0</v>
          </cell>
          <cell r="N22">
            <v>48</v>
          </cell>
          <cell r="O22">
            <v>0</v>
          </cell>
          <cell r="P22">
            <v>0</v>
          </cell>
          <cell r="Q22">
            <v>2</v>
          </cell>
          <cell r="R22">
            <v>0</v>
          </cell>
          <cell r="S22">
            <v>0</v>
          </cell>
        </row>
      </sheetData>
      <sheetData sheetId="10">
        <row r="11">
          <cell r="B11" t="str">
            <v>Nguyễn Nguyên Bùi</v>
          </cell>
          <cell r="D11">
            <v>71446623</v>
          </cell>
          <cell r="E11">
            <v>19812028</v>
          </cell>
          <cell r="F11">
            <v>300</v>
          </cell>
          <cell r="K11">
            <v>5696966</v>
          </cell>
          <cell r="L11">
            <v>9808028</v>
          </cell>
          <cell r="M11">
            <v>0</v>
          </cell>
          <cell r="N11">
            <v>33449030</v>
          </cell>
          <cell r="O11">
            <v>0</v>
          </cell>
          <cell r="P11">
            <v>0</v>
          </cell>
          <cell r="Q11">
            <v>37447553</v>
          </cell>
          <cell r="R11">
            <v>6567</v>
          </cell>
          <cell r="S11">
            <v>4850207</v>
          </cell>
        </row>
        <row r="12">
          <cell r="B12" t="str">
            <v>Nguyễn Ngọc Chung</v>
          </cell>
          <cell r="D12">
            <v>105360788</v>
          </cell>
          <cell r="E12">
            <v>7603582</v>
          </cell>
          <cell r="F12">
            <v>5815</v>
          </cell>
          <cell r="K12">
            <v>19683047</v>
          </cell>
          <cell r="L12">
            <v>134262</v>
          </cell>
          <cell r="M12">
            <v>0</v>
          </cell>
          <cell r="N12">
            <v>56599777</v>
          </cell>
          <cell r="O12">
            <v>0</v>
          </cell>
          <cell r="P12">
            <v>0</v>
          </cell>
          <cell r="Q12">
            <v>32851555</v>
          </cell>
          <cell r="R12">
            <v>3666064</v>
          </cell>
          <cell r="S12">
            <v>23850</v>
          </cell>
        </row>
        <row r="13">
          <cell r="B13" t="str">
            <v>Châu Văn Hiển</v>
          </cell>
          <cell r="D13">
            <v>97819054</v>
          </cell>
          <cell r="E13">
            <v>11116018</v>
          </cell>
          <cell r="F13">
            <v>27536</v>
          </cell>
          <cell r="K13">
            <v>5859387</v>
          </cell>
          <cell r="M13">
            <v>0</v>
          </cell>
          <cell r="N13">
            <v>18673079</v>
          </cell>
          <cell r="O13">
            <v>0</v>
          </cell>
          <cell r="P13">
            <v>0</v>
          </cell>
          <cell r="Q13">
            <v>23751874</v>
          </cell>
          <cell r="R13">
            <v>60623196</v>
          </cell>
          <cell r="S13">
            <v>0</v>
          </cell>
        </row>
        <row r="14">
          <cell r="B14" t="str">
            <v>Nguyễn Ngọc Long</v>
          </cell>
          <cell r="D14">
            <v>1650087</v>
          </cell>
          <cell r="K14">
            <v>40403</v>
          </cell>
          <cell r="M14">
            <v>0</v>
          </cell>
          <cell r="N14">
            <v>980813</v>
          </cell>
          <cell r="O14">
            <v>0</v>
          </cell>
          <cell r="P14">
            <v>0</v>
          </cell>
          <cell r="Q14">
            <v>628871</v>
          </cell>
          <cell r="R14">
            <v>0</v>
          </cell>
          <cell r="S14">
            <v>0</v>
          </cell>
        </row>
        <row r="15">
          <cell r="B15" t="str">
            <v>Lê Thị Kiều Hạnh</v>
          </cell>
          <cell r="D15">
            <v>170076391</v>
          </cell>
          <cell r="E15">
            <v>11495953</v>
          </cell>
          <cell r="F15">
            <v>1739101</v>
          </cell>
          <cell r="K15">
            <v>13697246</v>
          </cell>
          <cell r="M15">
            <v>0</v>
          </cell>
          <cell r="N15">
            <v>17811834</v>
          </cell>
          <cell r="O15">
            <v>1726443</v>
          </cell>
          <cell r="P15">
            <v>2000000</v>
          </cell>
          <cell r="Q15">
            <v>140346185</v>
          </cell>
          <cell r="R15">
            <v>27100</v>
          </cell>
          <cell r="S15">
            <v>4224435</v>
          </cell>
        </row>
        <row r="16">
          <cell r="B16" t="str">
            <v>Hoàng Thị Lan Anh</v>
          </cell>
          <cell r="D16">
            <v>19145876</v>
          </cell>
          <cell r="E16">
            <v>3045980</v>
          </cell>
          <cell r="F16">
            <v>65300</v>
          </cell>
          <cell r="K16">
            <v>4377484</v>
          </cell>
          <cell r="M16">
            <v>0</v>
          </cell>
          <cell r="N16">
            <v>2644034</v>
          </cell>
          <cell r="O16">
            <v>0</v>
          </cell>
          <cell r="P16">
            <v>0</v>
          </cell>
          <cell r="Q16">
            <v>3544271</v>
          </cell>
          <cell r="R16">
            <v>11560767</v>
          </cell>
          <cell r="S16">
            <v>0</v>
          </cell>
        </row>
        <row r="17">
          <cell r="B17" t="str">
            <v>Phan Cao Hạnh</v>
          </cell>
          <cell r="D17">
            <v>36193574</v>
          </cell>
          <cell r="E17">
            <v>35153557</v>
          </cell>
          <cell r="G17">
            <v>82100</v>
          </cell>
          <cell r="K17">
            <v>11145868</v>
          </cell>
          <cell r="L17">
            <v>250000</v>
          </cell>
          <cell r="M17">
            <v>0</v>
          </cell>
          <cell r="N17">
            <v>20631476</v>
          </cell>
          <cell r="O17">
            <v>0</v>
          </cell>
          <cell r="P17">
            <v>0</v>
          </cell>
          <cell r="Q17">
            <v>35658187</v>
          </cell>
          <cell r="R17">
            <v>3579500</v>
          </cell>
          <cell r="S17">
            <v>0</v>
          </cell>
        </row>
        <row r="18">
          <cell r="B18" t="str">
            <v>Lê Văn Quang</v>
          </cell>
          <cell r="D18">
            <v>116366903</v>
          </cell>
          <cell r="E18">
            <v>2786229</v>
          </cell>
          <cell r="F18">
            <v>300</v>
          </cell>
          <cell r="K18">
            <v>8604637</v>
          </cell>
          <cell r="L18">
            <v>11080000</v>
          </cell>
          <cell r="M18">
            <v>0</v>
          </cell>
          <cell r="N18">
            <v>16049291</v>
          </cell>
          <cell r="O18">
            <v>0</v>
          </cell>
          <cell r="P18">
            <v>0</v>
          </cell>
          <cell r="Q18">
            <v>83416248</v>
          </cell>
          <cell r="R18">
            <v>2656</v>
          </cell>
          <cell r="S18">
            <v>0</v>
          </cell>
        </row>
        <row r="19">
          <cell r="B19" t="str">
            <v>Nguyễn Thị Thùy Dịu</v>
          </cell>
          <cell r="D19">
            <v>29256426</v>
          </cell>
          <cell r="E19">
            <v>33397900</v>
          </cell>
          <cell r="F19">
            <v>300</v>
          </cell>
          <cell r="K19">
            <v>6679789</v>
          </cell>
          <cell r="L19">
            <v>729442</v>
          </cell>
          <cell r="M19">
            <v>0</v>
          </cell>
          <cell r="N19">
            <v>5739005</v>
          </cell>
          <cell r="O19">
            <v>0</v>
          </cell>
          <cell r="P19">
            <v>0</v>
          </cell>
          <cell r="Q19">
            <v>45053786</v>
          </cell>
          <cell r="R19">
            <v>4</v>
          </cell>
          <cell r="S19">
            <v>4452000</v>
          </cell>
        </row>
        <row r="20">
          <cell r="B20" t="str">
            <v>Bùi Văn Khương</v>
          </cell>
          <cell r="D20">
            <v>50721490</v>
          </cell>
          <cell r="E20">
            <v>19573960</v>
          </cell>
          <cell r="F20">
            <v>40605</v>
          </cell>
          <cell r="K20">
            <v>1275434</v>
          </cell>
          <cell r="L20">
            <v>518623</v>
          </cell>
          <cell r="M20">
            <v>0</v>
          </cell>
          <cell r="N20">
            <v>27467774</v>
          </cell>
          <cell r="O20">
            <v>0</v>
          </cell>
          <cell r="P20">
            <v>0</v>
          </cell>
          <cell r="Q20">
            <v>40992611</v>
          </cell>
          <cell r="R20">
            <v>403</v>
          </cell>
          <cell r="S20">
            <v>0</v>
          </cell>
        </row>
        <row r="21">
          <cell r="B21" t="str">
            <v>Trần Chung</v>
          </cell>
          <cell r="D21">
            <v>76270118</v>
          </cell>
          <cell r="E21">
            <v>3968012</v>
          </cell>
          <cell r="F21">
            <v>60400</v>
          </cell>
          <cell r="K21">
            <v>3358598</v>
          </cell>
          <cell r="M21">
            <v>0</v>
          </cell>
          <cell r="N21">
            <v>60322661</v>
          </cell>
          <cell r="O21">
            <v>0</v>
          </cell>
          <cell r="P21">
            <v>0</v>
          </cell>
          <cell r="Q21">
            <v>16496471</v>
          </cell>
          <cell r="R21">
            <v>0</v>
          </cell>
          <cell r="S21">
            <v>0</v>
          </cell>
        </row>
        <row r="22">
          <cell r="B22" t="str">
            <v>Phạm Mạnh Hà</v>
          </cell>
          <cell r="D22">
            <v>210000</v>
          </cell>
          <cell r="E22">
            <v>7855189</v>
          </cell>
          <cell r="F22">
            <v>133235</v>
          </cell>
          <cell r="K22">
            <v>2729078</v>
          </cell>
          <cell r="N22">
            <v>5200103</v>
          </cell>
          <cell r="Q22">
            <v>2773</v>
          </cell>
        </row>
      </sheetData>
      <sheetData sheetId="19">
        <row r="7">
          <cell r="E7">
            <v>128</v>
          </cell>
          <cell r="H7">
            <v>2483772.25</v>
          </cell>
        </row>
        <row r="8">
          <cell r="E8">
            <v>63</v>
          </cell>
          <cell r="H8">
            <v>2104426.4129999997</v>
          </cell>
        </row>
        <row r="9">
          <cell r="E9">
            <v>1</v>
          </cell>
          <cell r="H9">
            <v>1329</v>
          </cell>
        </row>
        <row r="10">
          <cell r="E10">
            <v>0</v>
          </cell>
          <cell r="H10">
            <v>0</v>
          </cell>
        </row>
        <row r="11">
          <cell r="E11">
            <v>0</v>
          </cell>
          <cell r="H11">
            <v>0</v>
          </cell>
        </row>
        <row r="12">
          <cell r="E12">
            <v>189</v>
          </cell>
          <cell r="H12">
            <v>6655864</v>
          </cell>
        </row>
        <row r="13">
          <cell r="E13">
            <v>0</v>
          </cell>
          <cell r="H13">
            <v>0</v>
          </cell>
        </row>
        <row r="14">
          <cell r="E14">
            <v>6</v>
          </cell>
          <cell r="H14">
            <v>26640</v>
          </cell>
        </row>
        <row r="15">
          <cell r="E15">
            <v>4</v>
          </cell>
          <cell r="H15">
            <v>63108.266</v>
          </cell>
        </row>
        <row r="16">
          <cell r="E16">
            <v>0</v>
          </cell>
          <cell r="H16">
            <v>0</v>
          </cell>
        </row>
        <row r="17">
          <cell r="E17">
            <v>0</v>
          </cell>
          <cell r="H17">
            <v>0</v>
          </cell>
        </row>
        <row r="18">
          <cell r="E18">
            <v>0</v>
          </cell>
          <cell r="H18">
            <v>0</v>
          </cell>
        </row>
        <row r="19">
          <cell r="E19">
            <v>0</v>
          </cell>
          <cell r="H19">
            <v>0</v>
          </cell>
        </row>
        <row r="21">
          <cell r="E21">
            <v>123</v>
          </cell>
          <cell r="H21">
            <v>161867662.086</v>
          </cell>
        </row>
        <row r="22">
          <cell r="E22">
            <v>41</v>
          </cell>
          <cell r="H22">
            <v>38070579.899</v>
          </cell>
        </row>
        <row r="23">
          <cell r="E23">
            <v>62</v>
          </cell>
          <cell r="H23">
            <v>146500305.825</v>
          </cell>
        </row>
        <row r="24">
          <cell r="E24">
            <v>0</v>
          </cell>
          <cell r="H24">
            <v>0</v>
          </cell>
        </row>
        <row r="25">
          <cell r="E25">
            <v>0</v>
          </cell>
          <cell r="H25">
            <v>0</v>
          </cell>
        </row>
        <row r="26">
          <cell r="E26">
            <v>25</v>
          </cell>
          <cell r="H26">
            <v>1028854</v>
          </cell>
        </row>
        <row r="27">
          <cell r="E27">
            <v>0</v>
          </cell>
          <cell r="H27">
            <v>0</v>
          </cell>
        </row>
        <row r="28">
          <cell r="E28">
            <v>15</v>
          </cell>
          <cell r="H28">
            <v>969025</v>
          </cell>
        </row>
        <row r="29">
          <cell r="E29">
            <v>8</v>
          </cell>
          <cell r="H29">
            <v>1863950.296</v>
          </cell>
        </row>
        <row r="30">
          <cell r="E30">
            <v>0</v>
          </cell>
          <cell r="H30">
            <v>0</v>
          </cell>
        </row>
        <row r="31">
          <cell r="E31">
            <v>0</v>
          </cell>
          <cell r="H31">
            <v>0</v>
          </cell>
        </row>
        <row r="32">
          <cell r="E32">
            <v>0</v>
          </cell>
          <cell r="H32">
            <v>0</v>
          </cell>
        </row>
        <row r="33">
          <cell r="E33">
            <v>0</v>
          </cell>
          <cell r="H3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bỏ)"/>
      <sheetName val="03"/>
      <sheetName val="04"/>
      <sheetName val="04 (bỏ)"/>
      <sheetName val="05"/>
      <sheetName val="05 (bỏ)"/>
      <sheetName val="06"/>
      <sheetName val="07"/>
      <sheetName val="08"/>
      <sheetName val="09"/>
      <sheetName val="10"/>
      <sheetName val="11"/>
      <sheetName val="12"/>
      <sheetName val="PLChuaDieuKien"/>
    </sheetNames>
    <sheetDataSet>
      <sheetData sheetId="1">
        <row r="11">
          <cell r="C11">
            <v>101</v>
          </cell>
          <cell r="E11">
            <v>103</v>
          </cell>
          <cell r="F11">
            <v>109</v>
          </cell>
          <cell r="L11">
            <v>91</v>
          </cell>
          <cell r="M11">
            <v>2</v>
          </cell>
          <cell r="N11">
            <v>91</v>
          </cell>
          <cell r="Q11">
            <v>24</v>
          </cell>
          <cell r="R11">
            <v>4</v>
          </cell>
        </row>
        <row r="12">
          <cell r="C12">
            <v>2</v>
          </cell>
          <cell r="E12">
            <v>28</v>
          </cell>
          <cell r="F12">
            <v>5</v>
          </cell>
          <cell r="L12">
            <v>10</v>
          </cell>
          <cell r="N12">
            <v>17</v>
          </cell>
          <cell r="Q12">
            <v>6</v>
          </cell>
        </row>
        <row r="16">
          <cell r="C16">
            <v>79</v>
          </cell>
          <cell r="E16">
            <v>91</v>
          </cell>
          <cell r="F16">
            <v>81</v>
          </cell>
          <cell r="G16">
            <v>4</v>
          </cell>
          <cell r="L16">
            <v>80</v>
          </cell>
          <cell r="M16">
            <v>5</v>
          </cell>
          <cell r="N16">
            <v>52</v>
          </cell>
          <cell r="Q16">
            <v>26</v>
          </cell>
          <cell r="R16">
            <v>5</v>
          </cell>
        </row>
        <row r="18">
          <cell r="C18">
            <v>158</v>
          </cell>
          <cell r="E18">
            <v>17</v>
          </cell>
          <cell r="F18">
            <v>158</v>
          </cell>
          <cell r="L18">
            <v>144</v>
          </cell>
          <cell r="M18">
            <v>1</v>
          </cell>
          <cell r="N18">
            <v>27</v>
          </cell>
          <cell r="Q18">
            <v>3</v>
          </cell>
        </row>
        <row r="19">
          <cell r="C19">
            <v>1</v>
          </cell>
          <cell r="F19">
            <v>1</v>
          </cell>
          <cell r="L19">
            <v>1</v>
          </cell>
        </row>
        <row r="23">
          <cell r="C23">
            <v>43</v>
          </cell>
          <cell r="E23">
            <v>2</v>
          </cell>
          <cell r="F23">
            <v>43</v>
          </cell>
          <cell r="L23">
            <v>41</v>
          </cell>
          <cell r="N23">
            <v>4</v>
          </cell>
        </row>
        <row r="25">
          <cell r="E25">
            <v>179</v>
          </cell>
          <cell r="F25">
            <v>35</v>
          </cell>
          <cell r="L25">
            <v>26</v>
          </cell>
          <cell r="N25">
            <v>126</v>
          </cell>
          <cell r="Q25">
            <v>55</v>
          </cell>
          <cell r="R25">
            <v>7</v>
          </cell>
        </row>
        <row r="26">
          <cell r="E26">
            <v>4</v>
          </cell>
          <cell r="F26">
            <v>3</v>
          </cell>
          <cell r="L26">
            <v>2</v>
          </cell>
          <cell r="N26">
            <v>4</v>
          </cell>
          <cell r="Q26">
            <v>1</v>
          </cell>
        </row>
        <row r="27">
          <cell r="E27">
            <v>15</v>
          </cell>
          <cell r="F27">
            <v>2</v>
          </cell>
          <cell r="L27">
            <v>2</v>
          </cell>
          <cell r="N27">
            <v>11</v>
          </cell>
          <cell r="Q27">
            <v>4</v>
          </cell>
        </row>
        <row r="30">
          <cell r="E30">
            <v>15</v>
          </cell>
          <cell r="F30">
            <v>6</v>
          </cell>
          <cell r="G30">
            <v>1</v>
          </cell>
          <cell r="L30">
            <v>3</v>
          </cell>
          <cell r="N30">
            <v>9</v>
          </cell>
          <cell r="Q30">
            <v>8</v>
          </cell>
        </row>
        <row r="32">
          <cell r="E32">
            <v>29</v>
          </cell>
          <cell r="F32">
            <v>16</v>
          </cell>
          <cell r="G32">
            <v>1</v>
          </cell>
          <cell r="L32">
            <v>15</v>
          </cell>
          <cell r="M32">
            <v>1</v>
          </cell>
          <cell r="N32">
            <v>21</v>
          </cell>
          <cell r="Q32">
            <v>7</v>
          </cell>
        </row>
      </sheetData>
      <sheetData sheetId="2">
        <row r="6">
          <cell r="D6">
            <v>1</v>
          </cell>
        </row>
        <row r="9">
          <cell r="C9">
            <v>8</v>
          </cell>
        </row>
        <row r="20">
          <cell r="C20">
            <v>5</v>
          </cell>
          <cell r="D20">
            <v>7</v>
          </cell>
        </row>
        <row r="22">
          <cell r="C22">
            <v>4</v>
          </cell>
        </row>
        <row r="30">
          <cell r="C30">
            <v>59</v>
          </cell>
          <cell r="D30">
            <v>75</v>
          </cell>
        </row>
      </sheetData>
      <sheetData sheetId="3">
        <row r="11">
          <cell r="D11">
            <v>1539403</v>
          </cell>
          <cell r="E11">
            <v>691761</v>
          </cell>
          <cell r="K11">
            <v>616094</v>
          </cell>
          <cell r="L11">
            <v>5950</v>
          </cell>
          <cell r="N11">
            <v>1122593</v>
          </cell>
          <cell r="Q11">
            <v>288847</v>
          </cell>
          <cell r="R11">
            <v>197680</v>
          </cell>
        </row>
        <row r="12">
          <cell r="D12">
            <v>904270</v>
          </cell>
          <cell r="E12">
            <v>50120</v>
          </cell>
          <cell r="K12">
            <v>408448</v>
          </cell>
          <cell r="N12">
            <v>422314</v>
          </cell>
          <cell r="Q12">
            <v>123628</v>
          </cell>
        </row>
        <row r="16">
          <cell r="D16">
            <v>1728935</v>
          </cell>
          <cell r="E16">
            <v>256134</v>
          </cell>
          <cell r="F16">
            <v>17185</v>
          </cell>
          <cell r="K16">
            <v>379823</v>
          </cell>
          <cell r="L16">
            <v>27935</v>
          </cell>
          <cell r="N16">
            <v>486032</v>
          </cell>
          <cell r="Q16">
            <v>433574</v>
          </cell>
          <cell r="R16">
            <v>640520</v>
          </cell>
        </row>
        <row r="18">
          <cell r="D18">
            <v>552512</v>
          </cell>
          <cell r="E18">
            <v>91452</v>
          </cell>
          <cell r="K18">
            <v>344238</v>
          </cell>
          <cell r="L18">
            <v>200</v>
          </cell>
          <cell r="N18">
            <v>292323</v>
          </cell>
          <cell r="Q18">
            <v>7203</v>
          </cell>
        </row>
        <row r="19">
          <cell r="E19">
            <v>492</v>
          </cell>
          <cell r="K19">
            <v>492</v>
          </cell>
        </row>
        <row r="23">
          <cell r="D23">
            <v>600</v>
          </cell>
          <cell r="E23">
            <v>224472</v>
          </cell>
          <cell r="K23">
            <v>223872</v>
          </cell>
          <cell r="N23">
            <v>1200</v>
          </cell>
        </row>
        <row r="25">
          <cell r="D25">
            <v>64878723</v>
          </cell>
          <cell r="E25">
            <v>71519133</v>
          </cell>
          <cell r="K25">
            <v>59680465</v>
          </cell>
          <cell r="L25">
            <v>1622647</v>
          </cell>
          <cell r="N25">
            <v>45822295</v>
          </cell>
          <cell r="Q25">
            <v>12593096</v>
          </cell>
          <cell r="R25">
            <v>16679353</v>
          </cell>
        </row>
        <row r="26">
          <cell r="D26">
            <v>637255</v>
          </cell>
          <cell r="E26">
            <v>45659473</v>
          </cell>
          <cell r="K26">
            <v>45913312</v>
          </cell>
          <cell r="N26">
            <v>314230</v>
          </cell>
          <cell r="Q26">
            <v>69186</v>
          </cell>
        </row>
        <row r="27">
          <cell r="D27">
            <v>14971423</v>
          </cell>
          <cell r="E27">
            <v>22530373</v>
          </cell>
          <cell r="K27">
            <v>2037596</v>
          </cell>
          <cell r="L27">
            <v>828441</v>
          </cell>
          <cell r="N27">
            <v>24677899</v>
          </cell>
          <cell r="Q27">
            <v>9957860</v>
          </cell>
        </row>
        <row r="30">
          <cell r="D30">
            <v>41822626</v>
          </cell>
          <cell r="E30">
            <v>231447</v>
          </cell>
          <cell r="F30">
            <v>50000</v>
          </cell>
          <cell r="K30">
            <v>221457</v>
          </cell>
          <cell r="N30">
            <v>7904293</v>
          </cell>
          <cell r="Q30">
            <v>33878323</v>
          </cell>
        </row>
        <row r="32">
          <cell r="D32">
            <v>2645227</v>
          </cell>
          <cell r="E32">
            <v>4051772</v>
          </cell>
          <cell r="F32">
            <v>22500</v>
          </cell>
          <cell r="K32">
            <v>4250463</v>
          </cell>
          <cell r="L32">
            <v>39769</v>
          </cell>
          <cell r="N32">
            <v>2183243</v>
          </cell>
          <cell r="Q32">
            <v>201024</v>
          </cell>
        </row>
      </sheetData>
      <sheetData sheetId="5">
        <row r="6">
          <cell r="D6">
            <v>2490857</v>
          </cell>
        </row>
        <row r="9">
          <cell r="C9">
            <v>34085</v>
          </cell>
        </row>
        <row r="20">
          <cell r="C20">
            <v>837680</v>
          </cell>
          <cell r="D20">
            <v>16679353</v>
          </cell>
        </row>
        <row r="22">
          <cell r="C22">
            <v>520</v>
          </cell>
        </row>
        <row r="30">
          <cell r="C30">
            <v>853252</v>
          </cell>
          <cell r="D30">
            <v>56699489</v>
          </cell>
        </row>
      </sheetData>
      <sheetData sheetId="7">
        <row r="9">
          <cell r="C9">
            <v>431</v>
          </cell>
          <cell r="E9">
            <v>241</v>
          </cell>
          <cell r="F9">
            <v>397</v>
          </cell>
          <cell r="G9">
            <v>4</v>
          </cell>
          <cell r="L9">
            <v>367</v>
          </cell>
          <cell r="M9">
            <v>8</v>
          </cell>
          <cell r="O9">
            <v>191</v>
          </cell>
          <cell r="Q9">
            <v>59</v>
          </cell>
          <cell r="R9">
            <v>9</v>
          </cell>
        </row>
        <row r="11">
          <cell r="E11">
            <v>2963072</v>
          </cell>
          <cell r="F11">
            <v>557703</v>
          </cell>
          <cell r="G11">
            <v>7185</v>
          </cell>
          <cell r="L11">
            <v>1003955</v>
          </cell>
          <cell r="M11">
            <v>20685</v>
          </cell>
          <cell r="O11">
            <v>1812200</v>
          </cell>
          <cell r="Q11">
            <v>479070</v>
          </cell>
          <cell r="R11">
            <v>197680</v>
          </cell>
        </row>
        <row r="12">
          <cell r="F12">
            <v>1800</v>
          </cell>
          <cell r="L12">
            <v>1500</v>
          </cell>
          <cell r="O12">
            <v>300</v>
          </cell>
        </row>
        <row r="13">
          <cell r="E13">
            <v>737942</v>
          </cell>
          <cell r="F13">
            <v>171502</v>
          </cell>
          <cell r="G13">
            <v>10000</v>
          </cell>
          <cell r="L13">
            <v>171710</v>
          </cell>
          <cell r="M13">
            <v>10400</v>
          </cell>
          <cell r="O13">
            <v>396553</v>
          </cell>
          <cell r="Q13">
            <v>320781</v>
          </cell>
        </row>
        <row r="14">
          <cell r="E14">
            <v>89043</v>
          </cell>
          <cell r="F14">
            <v>39670</v>
          </cell>
          <cell r="L14">
            <v>25631</v>
          </cell>
          <cell r="M14">
            <v>3000</v>
          </cell>
          <cell r="O14">
            <v>53142</v>
          </cell>
          <cell r="Q14">
            <v>46940</v>
          </cell>
        </row>
        <row r="15">
          <cell r="E15">
            <v>800912</v>
          </cell>
          <cell r="F15">
            <v>1500</v>
          </cell>
          <cell r="L15">
            <v>144360</v>
          </cell>
          <cell r="O15">
            <v>11592</v>
          </cell>
          <cell r="Q15">
            <v>6460</v>
          </cell>
          <cell r="R15">
            <v>640000</v>
          </cell>
        </row>
      </sheetData>
      <sheetData sheetId="8">
        <row r="11">
          <cell r="B11" t="str">
            <v>Nguyễn Văn Hạnh</v>
          </cell>
          <cell r="C11">
            <v>5</v>
          </cell>
          <cell r="F11">
            <v>6</v>
          </cell>
          <cell r="L11">
            <v>6</v>
          </cell>
        </row>
        <row r="12">
          <cell r="B12" t="str">
            <v>Phùng Chí Linh</v>
          </cell>
          <cell r="C12">
            <v>37</v>
          </cell>
          <cell r="E12">
            <v>18</v>
          </cell>
          <cell r="F12">
            <v>37</v>
          </cell>
          <cell r="G12">
            <v>2</v>
          </cell>
          <cell r="L12">
            <v>49</v>
          </cell>
          <cell r="M12">
            <v>4</v>
          </cell>
        </row>
        <row r="13">
          <cell r="B13" t="str">
            <v>Thạch Thị Tú Loan</v>
          </cell>
          <cell r="C13">
            <v>222</v>
          </cell>
          <cell r="E13">
            <v>262</v>
          </cell>
          <cell r="F13">
            <v>283</v>
          </cell>
          <cell r="G13">
            <v>5</v>
          </cell>
          <cell r="H13">
            <v>1</v>
          </cell>
          <cell r="L13">
            <v>266</v>
          </cell>
          <cell r="N13">
            <v>161</v>
          </cell>
          <cell r="Q13">
            <v>106</v>
          </cell>
          <cell r="R13">
            <v>6</v>
          </cell>
        </row>
        <row r="14">
          <cell r="B14" t="str">
            <v>Vũ Ngọc Trìu</v>
          </cell>
          <cell r="C14">
            <v>132</v>
          </cell>
          <cell r="E14">
            <v>125</v>
          </cell>
          <cell r="F14">
            <v>160</v>
          </cell>
          <cell r="G14">
            <v>2</v>
          </cell>
          <cell r="H14">
            <v>1</v>
          </cell>
          <cell r="L14">
            <v>153</v>
          </cell>
          <cell r="M14">
            <v>6</v>
          </cell>
          <cell r="N14">
            <v>102</v>
          </cell>
          <cell r="Q14">
            <v>21</v>
          </cell>
        </row>
        <row r="15">
          <cell r="C15">
            <v>139</v>
          </cell>
          <cell r="E15">
            <v>82</v>
          </cell>
          <cell r="F15">
            <v>174</v>
          </cell>
          <cell r="G15">
            <v>2</v>
          </cell>
          <cell r="L15">
            <v>158</v>
          </cell>
          <cell r="M15">
            <v>2</v>
          </cell>
          <cell r="N15">
            <v>73</v>
          </cell>
          <cell r="Q15">
            <v>11</v>
          </cell>
          <cell r="R15">
            <v>10</v>
          </cell>
        </row>
      </sheetData>
      <sheetData sheetId="10">
        <row r="11">
          <cell r="B11" t="str">
            <v>Nguyễn Văn Hạnh</v>
          </cell>
          <cell r="E11">
            <v>71500</v>
          </cell>
          <cell r="K11">
            <v>71500</v>
          </cell>
        </row>
        <row r="12">
          <cell r="B12" t="str">
            <v>Phùng Chí Linh</v>
          </cell>
          <cell r="D12">
            <v>2477365</v>
          </cell>
          <cell r="E12">
            <v>887814</v>
          </cell>
          <cell r="F12">
            <v>6385</v>
          </cell>
          <cell r="K12">
            <v>1743448</v>
          </cell>
          <cell r="L12">
            <v>1615346</v>
          </cell>
        </row>
        <row r="13">
          <cell r="B13" t="str">
            <v>Thạch Thị Tú Loan</v>
          </cell>
          <cell r="D13">
            <v>79399622</v>
          </cell>
          <cell r="E13">
            <v>70606275</v>
          </cell>
          <cell r="F13">
            <v>14564</v>
          </cell>
          <cell r="K13">
            <v>70419681</v>
          </cell>
          <cell r="L13">
            <v>187764</v>
          </cell>
          <cell r="N13">
            <v>30863997</v>
          </cell>
          <cell r="Q13">
            <v>46704099</v>
          </cell>
          <cell r="R13">
            <v>1815792</v>
          </cell>
        </row>
        <row r="14">
          <cell r="B14" t="str">
            <v>Vũ Ngọc Trìu</v>
          </cell>
          <cell r="D14">
            <v>12463344</v>
          </cell>
          <cell r="E14">
            <v>10082868</v>
          </cell>
          <cell r="F14">
            <v>22700</v>
          </cell>
          <cell r="G14">
            <v>5000</v>
          </cell>
          <cell r="K14">
            <v>5065476</v>
          </cell>
          <cell r="L14">
            <v>637975</v>
          </cell>
          <cell r="N14">
            <v>16417495</v>
          </cell>
          <cell r="Q14">
            <v>397566</v>
          </cell>
        </row>
        <row r="15">
          <cell r="B15" t="str">
            <v>Lê Minh Phú</v>
          </cell>
          <cell r="D15">
            <v>35308648</v>
          </cell>
          <cell r="E15">
            <v>81890252</v>
          </cell>
          <cell r="F15">
            <v>55800</v>
          </cell>
          <cell r="K15">
            <v>48733593</v>
          </cell>
          <cell r="L15">
            <v>881739</v>
          </cell>
          <cell r="N15">
            <v>42198868</v>
          </cell>
          <cell r="Q15">
            <v>10266139</v>
          </cell>
          <cell r="R15">
            <v>15062761</v>
          </cell>
        </row>
      </sheetData>
      <sheetData sheetId="19">
        <row r="7">
          <cell r="E7">
            <v>45</v>
          </cell>
          <cell r="H7">
            <v>325150</v>
          </cell>
        </row>
        <row r="8">
          <cell r="E8">
            <v>11</v>
          </cell>
          <cell r="H8">
            <v>380139</v>
          </cell>
        </row>
        <row r="12">
          <cell r="E12">
            <v>56</v>
          </cell>
          <cell r="H12">
            <v>510882</v>
          </cell>
        </row>
        <row r="14">
          <cell r="E14">
            <v>2</v>
          </cell>
          <cell r="H14">
            <v>6498</v>
          </cell>
        </row>
        <row r="21">
          <cell r="E21">
            <v>67</v>
          </cell>
          <cell r="H21">
            <v>16353563</v>
          </cell>
        </row>
        <row r="22">
          <cell r="E22">
            <v>1</v>
          </cell>
          <cell r="H22">
            <v>618623</v>
          </cell>
        </row>
        <row r="23">
          <cell r="E23">
            <v>22</v>
          </cell>
          <cell r="H23">
            <v>16323391</v>
          </cell>
        </row>
        <row r="26">
          <cell r="E26">
            <v>11</v>
          </cell>
          <cell r="H26">
            <v>318549</v>
          </cell>
        </row>
        <row r="28">
          <cell r="E28">
            <v>19</v>
          </cell>
          <cell r="H28">
            <v>426800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4"/>
      <sheetName val="05"/>
      <sheetName val="03 (bỏ)"/>
      <sheetName val="04 (bỏ)"/>
      <sheetName val="05 (bỏ)"/>
      <sheetName val="06"/>
      <sheetName val="07"/>
      <sheetName val="08"/>
      <sheetName val="09"/>
      <sheetName val="10"/>
      <sheetName val="11"/>
      <sheetName val="12"/>
      <sheetName val="PLChuaDieuKien"/>
    </sheetNames>
    <sheetDataSet>
      <sheetData sheetId="1">
        <row r="11">
          <cell r="C11">
            <v>7</v>
          </cell>
          <cell r="E11">
            <v>46</v>
          </cell>
          <cell r="F11">
            <v>7</v>
          </cell>
          <cell r="G11">
            <v>0</v>
          </cell>
          <cell r="H11">
            <v>0</v>
          </cell>
          <cell r="L11">
            <v>13</v>
          </cell>
          <cell r="M11">
            <v>0</v>
          </cell>
          <cell r="N11">
            <v>31</v>
          </cell>
          <cell r="O11">
            <v>0</v>
          </cell>
          <cell r="P11">
            <v>0</v>
          </cell>
          <cell r="Q11">
            <v>9</v>
          </cell>
          <cell r="R11">
            <v>0</v>
          </cell>
        </row>
        <row r="12">
          <cell r="C12">
            <v>4</v>
          </cell>
          <cell r="E12">
            <v>22</v>
          </cell>
          <cell r="F12">
            <v>4</v>
          </cell>
          <cell r="G12">
            <v>0</v>
          </cell>
          <cell r="H12">
            <v>0</v>
          </cell>
          <cell r="L12">
            <v>6</v>
          </cell>
          <cell r="M12">
            <v>0</v>
          </cell>
          <cell r="N12">
            <v>11</v>
          </cell>
          <cell r="O12">
            <v>0</v>
          </cell>
          <cell r="P12">
            <v>0</v>
          </cell>
          <cell r="Q12">
            <v>9</v>
          </cell>
          <cell r="R12">
            <v>0</v>
          </cell>
        </row>
        <row r="13">
          <cell r="C13">
            <v>0</v>
          </cell>
          <cell r="E13">
            <v>2</v>
          </cell>
          <cell r="F13">
            <v>0</v>
          </cell>
          <cell r="G13">
            <v>0</v>
          </cell>
          <cell r="H13">
            <v>0</v>
          </cell>
          <cell r="L13">
            <v>0</v>
          </cell>
          <cell r="M13">
            <v>0</v>
          </cell>
          <cell r="N13">
            <v>2</v>
          </cell>
          <cell r="O13">
            <v>0</v>
          </cell>
          <cell r="P13">
            <v>0</v>
          </cell>
          <cell r="Q13">
            <v>0</v>
          </cell>
          <cell r="R13">
            <v>0</v>
          </cell>
        </row>
        <row r="14">
          <cell r="C14">
            <v>0</v>
          </cell>
          <cell r="E14">
            <v>0</v>
          </cell>
          <cell r="F14">
            <v>0</v>
          </cell>
          <cell r="G14">
            <v>0</v>
          </cell>
          <cell r="H14">
            <v>0</v>
          </cell>
          <cell r="L14">
            <v>0</v>
          </cell>
          <cell r="M14">
            <v>0</v>
          </cell>
          <cell r="N14">
            <v>0</v>
          </cell>
          <cell r="O14">
            <v>0</v>
          </cell>
          <cell r="P14">
            <v>0</v>
          </cell>
          <cell r="Q14">
            <v>0</v>
          </cell>
          <cell r="R14">
            <v>0</v>
          </cell>
        </row>
        <row r="15">
          <cell r="C15">
            <v>0</v>
          </cell>
          <cell r="E15">
            <v>0</v>
          </cell>
          <cell r="F15">
            <v>0</v>
          </cell>
          <cell r="G15">
            <v>0</v>
          </cell>
          <cell r="H15">
            <v>0</v>
          </cell>
          <cell r="L15">
            <v>0</v>
          </cell>
          <cell r="M15">
            <v>0</v>
          </cell>
          <cell r="N15">
            <v>0</v>
          </cell>
          <cell r="O15">
            <v>0</v>
          </cell>
          <cell r="P15">
            <v>0</v>
          </cell>
          <cell r="Q15">
            <v>0</v>
          </cell>
          <cell r="R15">
            <v>0</v>
          </cell>
        </row>
        <row r="16">
          <cell r="C16">
            <v>22</v>
          </cell>
          <cell r="E16">
            <v>104</v>
          </cell>
          <cell r="F16">
            <v>22</v>
          </cell>
          <cell r="G16">
            <v>2</v>
          </cell>
          <cell r="H16">
            <v>0</v>
          </cell>
          <cell r="L16">
            <v>32</v>
          </cell>
          <cell r="M16">
            <v>0</v>
          </cell>
          <cell r="N16">
            <v>64</v>
          </cell>
          <cell r="O16">
            <v>0</v>
          </cell>
          <cell r="P16">
            <v>0</v>
          </cell>
          <cell r="Q16">
            <v>28</v>
          </cell>
          <cell r="R16">
            <v>0</v>
          </cell>
        </row>
        <row r="17">
          <cell r="C17">
            <v>9</v>
          </cell>
          <cell r="E17">
            <v>30</v>
          </cell>
          <cell r="F17">
            <v>9</v>
          </cell>
          <cell r="G17">
            <v>0</v>
          </cell>
          <cell r="H17">
            <v>0</v>
          </cell>
          <cell r="L17">
            <v>26</v>
          </cell>
          <cell r="M17">
            <v>0</v>
          </cell>
          <cell r="N17">
            <v>13</v>
          </cell>
          <cell r="O17">
            <v>0</v>
          </cell>
          <cell r="P17">
            <v>0</v>
          </cell>
          <cell r="Q17">
            <v>0</v>
          </cell>
          <cell r="R17">
            <v>0</v>
          </cell>
        </row>
        <row r="18">
          <cell r="C18">
            <v>5</v>
          </cell>
          <cell r="E18">
            <v>6</v>
          </cell>
          <cell r="F18">
            <v>5</v>
          </cell>
          <cell r="G18">
            <v>0</v>
          </cell>
          <cell r="H18">
            <v>0</v>
          </cell>
          <cell r="L18">
            <v>5</v>
          </cell>
          <cell r="M18">
            <v>0</v>
          </cell>
          <cell r="N18">
            <v>6</v>
          </cell>
          <cell r="O18">
            <v>0</v>
          </cell>
          <cell r="P18">
            <v>0</v>
          </cell>
          <cell r="Q18">
            <v>0</v>
          </cell>
          <cell r="R18">
            <v>0</v>
          </cell>
        </row>
        <row r="19">
          <cell r="C19">
            <v>0</v>
          </cell>
          <cell r="E19">
            <v>3</v>
          </cell>
          <cell r="F19">
            <v>0</v>
          </cell>
          <cell r="G19">
            <v>0</v>
          </cell>
          <cell r="H19">
            <v>0</v>
          </cell>
          <cell r="L19">
            <v>0</v>
          </cell>
          <cell r="M19">
            <v>0</v>
          </cell>
          <cell r="N19">
            <v>3</v>
          </cell>
          <cell r="O19">
            <v>0</v>
          </cell>
          <cell r="P19">
            <v>0</v>
          </cell>
          <cell r="Q19">
            <v>0</v>
          </cell>
          <cell r="R19">
            <v>0</v>
          </cell>
        </row>
        <row r="20">
          <cell r="C20">
            <v>0</v>
          </cell>
          <cell r="E20">
            <v>2</v>
          </cell>
          <cell r="F20">
            <v>0</v>
          </cell>
          <cell r="G20">
            <v>0</v>
          </cell>
          <cell r="H20">
            <v>0</v>
          </cell>
          <cell r="L20">
            <v>0</v>
          </cell>
          <cell r="M20">
            <v>0</v>
          </cell>
          <cell r="N20">
            <v>2</v>
          </cell>
          <cell r="O20">
            <v>0</v>
          </cell>
          <cell r="P20">
            <v>0</v>
          </cell>
          <cell r="Q20">
            <v>0</v>
          </cell>
          <cell r="R20">
            <v>0</v>
          </cell>
        </row>
        <row r="21">
          <cell r="C21">
            <v>0</v>
          </cell>
          <cell r="E21">
            <v>0</v>
          </cell>
          <cell r="F21">
            <v>0</v>
          </cell>
          <cell r="G21">
            <v>0</v>
          </cell>
          <cell r="H21">
            <v>0</v>
          </cell>
          <cell r="L21">
            <v>0</v>
          </cell>
          <cell r="M21">
            <v>0</v>
          </cell>
          <cell r="N21">
            <v>0</v>
          </cell>
          <cell r="O21">
            <v>0</v>
          </cell>
          <cell r="P21">
            <v>0</v>
          </cell>
          <cell r="Q21">
            <v>0</v>
          </cell>
          <cell r="R21">
            <v>0</v>
          </cell>
        </row>
        <row r="22">
          <cell r="C22">
            <v>0</v>
          </cell>
          <cell r="E22">
            <v>0</v>
          </cell>
          <cell r="F22">
            <v>0</v>
          </cell>
          <cell r="G22">
            <v>0</v>
          </cell>
          <cell r="H22">
            <v>0</v>
          </cell>
          <cell r="L22">
            <v>0</v>
          </cell>
          <cell r="M22">
            <v>0</v>
          </cell>
          <cell r="N22">
            <v>0</v>
          </cell>
          <cell r="O22">
            <v>0</v>
          </cell>
          <cell r="P22">
            <v>0</v>
          </cell>
          <cell r="Q22">
            <v>0</v>
          </cell>
          <cell r="R22">
            <v>0</v>
          </cell>
        </row>
        <row r="23">
          <cell r="C23">
            <v>3</v>
          </cell>
          <cell r="E23">
            <v>0</v>
          </cell>
          <cell r="F23">
            <v>3</v>
          </cell>
          <cell r="G23">
            <v>0</v>
          </cell>
          <cell r="H23">
            <v>0</v>
          </cell>
          <cell r="L23">
            <v>3</v>
          </cell>
          <cell r="M23">
            <v>0</v>
          </cell>
          <cell r="N23">
            <v>0</v>
          </cell>
          <cell r="O23">
            <v>0</v>
          </cell>
          <cell r="P23">
            <v>0</v>
          </cell>
          <cell r="Q23">
            <v>0</v>
          </cell>
          <cell r="R23">
            <v>0</v>
          </cell>
        </row>
        <row r="25">
          <cell r="C25">
            <v>5</v>
          </cell>
          <cell r="E25">
            <v>46</v>
          </cell>
          <cell r="F25">
            <v>5</v>
          </cell>
          <cell r="G25">
            <v>0</v>
          </cell>
          <cell r="H25">
            <v>0</v>
          </cell>
          <cell r="L25">
            <v>0</v>
          </cell>
          <cell r="M25">
            <v>1</v>
          </cell>
          <cell r="N25">
            <v>38</v>
          </cell>
          <cell r="O25">
            <v>0</v>
          </cell>
          <cell r="P25">
            <v>0</v>
          </cell>
          <cell r="Q25">
            <v>9</v>
          </cell>
          <cell r="R25">
            <v>3</v>
          </cell>
          <cell r="S25">
            <v>0</v>
          </cell>
        </row>
        <row r="26">
          <cell r="C26">
            <v>0</v>
          </cell>
          <cell r="E26">
            <v>69</v>
          </cell>
          <cell r="F26">
            <v>0</v>
          </cell>
          <cell r="G26">
            <v>1</v>
          </cell>
          <cell r="H26">
            <v>0</v>
          </cell>
          <cell r="L26">
            <v>0</v>
          </cell>
          <cell r="M26">
            <v>0</v>
          </cell>
          <cell r="N26">
            <v>52</v>
          </cell>
          <cell r="O26">
            <v>0</v>
          </cell>
          <cell r="P26">
            <v>0</v>
          </cell>
          <cell r="Q26">
            <v>15</v>
          </cell>
          <cell r="R26">
            <v>1</v>
          </cell>
          <cell r="S26">
            <v>0</v>
          </cell>
        </row>
        <row r="27">
          <cell r="C27">
            <v>0</v>
          </cell>
          <cell r="E27">
            <v>8</v>
          </cell>
          <cell r="F27">
            <v>0</v>
          </cell>
          <cell r="G27">
            <v>0</v>
          </cell>
          <cell r="H27">
            <v>0</v>
          </cell>
          <cell r="L27">
            <v>0</v>
          </cell>
          <cell r="M27">
            <v>0</v>
          </cell>
          <cell r="N27">
            <v>4</v>
          </cell>
          <cell r="O27">
            <v>0</v>
          </cell>
          <cell r="P27">
            <v>0</v>
          </cell>
          <cell r="Q27">
            <v>4</v>
          </cell>
          <cell r="R27">
            <v>0</v>
          </cell>
          <cell r="S27">
            <v>0</v>
          </cell>
        </row>
        <row r="28">
          <cell r="C28">
            <v>0</v>
          </cell>
          <cell r="E28">
            <v>0</v>
          </cell>
          <cell r="F28">
            <v>0</v>
          </cell>
          <cell r="G28">
            <v>0</v>
          </cell>
          <cell r="H28">
            <v>0</v>
          </cell>
          <cell r="L28">
            <v>0</v>
          </cell>
          <cell r="M28">
            <v>0</v>
          </cell>
          <cell r="N28">
            <v>0</v>
          </cell>
          <cell r="O28">
            <v>0</v>
          </cell>
          <cell r="P28">
            <v>0</v>
          </cell>
          <cell r="Q28">
            <v>0</v>
          </cell>
          <cell r="R28">
            <v>0</v>
          </cell>
          <cell r="S28">
            <v>0</v>
          </cell>
        </row>
        <row r="29">
          <cell r="C29">
            <v>0</v>
          </cell>
          <cell r="E29">
            <v>0</v>
          </cell>
          <cell r="F29">
            <v>0</v>
          </cell>
          <cell r="G29">
            <v>0</v>
          </cell>
          <cell r="H29">
            <v>0</v>
          </cell>
          <cell r="L29">
            <v>0</v>
          </cell>
          <cell r="M29">
            <v>0</v>
          </cell>
          <cell r="N29">
            <v>0</v>
          </cell>
          <cell r="O29">
            <v>0</v>
          </cell>
          <cell r="P29">
            <v>0</v>
          </cell>
          <cell r="Q29">
            <v>0</v>
          </cell>
          <cell r="R29">
            <v>0</v>
          </cell>
          <cell r="S29">
            <v>0</v>
          </cell>
        </row>
        <row r="30">
          <cell r="C30">
            <v>15</v>
          </cell>
          <cell r="E30">
            <v>88</v>
          </cell>
          <cell r="F30">
            <v>15</v>
          </cell>
          <cell r="G30">
            <v>0</v>
          </cell>
          <cell r="H30">
            <v>0</v>
          </cell>
          <cell r="L30">
            <v>15</v>
          </cell>
          <cell r="M30">
            <v>0</v>
          </cell>
          <cell r="N30">
            <v>25</v>
          </cell>
          <cell r="O30">
            <v>0</v>
          </cell>
          <cell r="P30">
            <v>0</v>
          </cell>
          <cell r="Q30">
            <v>63</v>
          </cell>
          <cell r="R30">
            <v>0</v>
          </cell>
          <cell r="S30">
            <v>0</v>
          </cell>
        </row>
        <row r="31">
          <cell r="C31">
            <v>0</v>
          </cell>
          <cell r="E31">
            <v>0</v>
          </cell>
          <cell r="F31">
            <v>0</v>
          </cell>
          <cell r="G31">
            <v>0</v>
          </cell>
          <cell r="H31">
            <v>0</v>
          </cell>
          <cell r="L31">
            <v>0</v>
          </cell>
          <cell r="M31">
            <v>0</v>
          </cell>
          <cell r="N31">
            <v>0</v>
          </cell>
          <cell r="O31">
            <v>0</v>
          </cell>
          <cell r="P31">
            <v>0</v>
          </cell>
          <cell r="Q31">
            <v>0</v>
          </cell>
          <cell r="R31">
            <v>0</v>
          </cell>
          <cell r="S31">
            <v>0</v>
          </cell>
        </row>
        <row r="32">
          <cell r="C32">
            <v>0</v>
          </cell>
          <cell r="E32">
            <v>5</v>
          </cell>
          <cell r="F32">
            <v>0</v>
          </cell>
          <cell r="G32">
            <v>0</v>
          </cell>
          <cell r="H32">
            <v>0</v>
          </cell>
          <cell r="L32">
            <v>1</v>
          </cell>
          <cell r="M32">
            <v>2</v>
          </cell>
          <cell r="N32">
            <v>1</v>
          </cell>
          <cell r="O32">
            <v>0</v>
          </cell>
          <cell r="P32">
            <v>0</v>
          </cell>
          <cell r="Q32">
            <v>1</v>
          </cell>
          <cell r="R32">
            <v>0</v>
          </cell>
          <cell r="S32">
            <v>0</v>
          </cell>
        </row>
        <row r="33">
          <cell r="C33">
            <v>0</v>
          </cell>
          <cell r="E33">
            <v>8</v>
          </cell>
          <cell r="F33">
            <v>0</v>
          </cell>
          <cell r="G33">
            <v>0</v>
          </cell>
          <cell r="H33">
            <v>0</v>
          </cell>
          <cell r="L33">
            <v>0</v>
          </cell>
          <cell r="M33">
            <v>0</v>
          </cell>
          <cell r="N33">
            <v>8</v>
          </cell>
          <cell r="O33">
            <v>0</v>
          </cell>
          <cell r="P33">
            <v>0</v>
          </cell>
          <cell r="Q33">
            <v>0</v>
          </cell>
          <cell r="R33">
            <v>0</v>
          </cell>
          <cell r="S33">
            <v>0</v>
          </cell>
        </row>
        <row r="34">
          <cell r="C34">
            <v>0</v>
          </cell>
          <cell r="E34">
            <v>0</v>
          </cell>
          <cell r="F34">
            <v>0</v>
          </cell>
          <cell r="G34">
            <v>0</v>
          </cell>
          <cell r="H34">
            <v>0</v>
          </cell>
          <cell r="L34">
            <v>0</v>
          </cell>
          <cell r="M34">
            <v>0</v>
          </cell>
          <cell r="N34">
            <v>0</v>
          </cell>
          <cell r="O34">
            <v>0</v>
          </cell>
          <cell r="P34">
            <v>0</v>
          </cell>
          <cell r="Q34">
            <v>0</v>
          </cell>
          <cell r="R34">
            <v>0</v>
          </cell>
          <cell r="S34">
            <v>0</v>
          </cell>
        </row>
        <row r="35">
          <cell r="C35">
            <v>0</v>
          </cell>
          <cell r="E35">
            <v>35</v>
          </cell>
          <cell r="F35">
            <v>0</v>
          </cell>
          <cell r="G35">
            <v>2</v>
          </cell>
          <cell r="H35">
            <v>0</v>
          </cell>
          <cell r="L35">
            <v>0</v>
          </cell>
          <cell r="M35">
            <v>0</v>
          </cell>
          <cell r="N35">
            <v>4</v>
          </cell>
          <cell r="O35">
            <v>0</v>
          </cell>
          <cell r="P35">
            <v>0</v>
          </cell>
          <cell r="Q35">
            <v>29</v>
          </cell>
          <cell r="R35">
            <v>0</v>
          </cell>
          <cell r="S35">
            <v>0</v>
          </cell>
        </row>
        <row r="36">
          <cell r="C36">
            <v>0</v>
          </cell>
          <cell r="E36">
            <v>0</v>
          </cell>
          <cell r="F36">
            <v>0</v>
          </cell>
          <cell r="G36">
            <v>0</v>
          </cell>
          <cell r="H36">
            <v>0</v>
          </cell>
          <cell r="L36">
            <v>0</v>
          </cell>
          <cell r="M36">
            <v>0</v>
          </cell>
          <cell r="N36">
            <v>0</v>
          </cell>
          <cell r="O36">
            <v>0</v>
          </cell>
          <cell r="P36">
            <v>0</v>
          </cell>
          <cell r="Q36">
            <v>0</v>
          </cell>
          <cell r="R36">
            <v>0</v>
          </cell>
          <cell r="S36">
            <v>0</v>
          </cell>
        </row>
        <row r="37">
          <cell r="C37">
            <v>0</v>
          </cell>
          <cell r="E37">
            <v>0</v>
          </cell>
          <cell r="F37">
            <v>0</v>
          </cell>
          <cell r="G37">
            <v>0</v>
          </cell>
          <cell r="H37">
            <v>0</v>
          </cell>
          <cell r="L37">
            <v>0</v>
          </cell>
          <cell r="M37">
            <v>0</v>
          </cell>
          <cell r="N37">
            <v>0</v>
          </cell>
          <cell r="O37">
            <v>0</v>
          </cell>
          <cell r="P37">
            <v>0</v>
          </cell>
          <cell r="Q37">
            <v>0</v>
          </cell>
          <cell r="R37">
            <v>0</v>
          </cell>
          <cell r="S37">
            <v>0</v>
          </cell>
        </row>
      </sheetData>
      <sheetData sheetId="2">
        <row r="4">
          <cell r="C4">
            <v>0</v>
          </cell>
          <cell r="D4">
            <v>0</v>
          </cell>
        </row>
        <row r="5">
          <cell r="C5">
            <v>0</v>
          </cell>
          <cell r="D5">
            <v>0</v>
          </cell>
        </row>
        <row r="6">
          <cell r="C6">
            <v>0</v>
          </cell>
          <cell r="D6">
            <v>3</v>
          </cell>
        </row>
        <row r="7">
          <cell r="C7">
            <v>0</v>
          </cell>
          <cell r="D7">
            <v>0</v>
          </cell>
        </row>
        <row r="8">
          <cell r="C8">
            <v>0</v>
          </cell>
          <cell r="D8">
            <v>0</v>
          </cell>
        </row>
        <row r="9">
          <cell r="C9">
            <v>0</v>
          </cell>
          <cell r="D9">
            <v>0</v>
          </cell>
        </row>
        <row r="10">
          <cell r="C10">
            <v>0</v>
          </cell>
          <cell r="D10">
            <v>0</v>
          </cell>
        </row>
        <row r="11">
          <cell r="C11">
            <v>0</v>
          </cell>
          <cell r="D11">
            <v>0</v>
          </cell>
        </row>
        <row r="17">
          <cell r="D17">
            <v>0</v>
          </cell>
        </row>
        <row r="18">
          <cell r="D18">
            <v>0</v>
          </cell>
        </row>
        <row r="19">
          <cell r="D19">
            <v>0</v>
          </cell>
        </row>
        <row r="20">
          <cell r="D20">
            <v>2</v>
          </cell>
        </row>
        <row r="21">
          <cell r="D21">
            <v>1</v>
          </cell>
        </row>
        <row r="22">
          <cell r="D22">
            <v>1</v>
          </cell>
        </row>
        <row r="23">
          <cell r="D23">
            <v>0</v>
          </cell>
        </row>
        <row r="30">
          <cell r="C30">
            <v>44</v>
          </cell>
          <cell r="D30">
            <v>121</v>
          </cell>
        </row>
        <row r="31">
          <cell r="C31">
            <v>0</v>
          </cell>
          <cell r="D31">
            <v>0</v>
          </cell>
        </row>
        <row r="32">
          <cell r="C32">
            <v>2</v>
          </cell>
          <cell r="D32">
            <v>0</v>
          </cell>
        </row>
      </sheetData>
      <sheetData sheetId="3">
        <row r="11">
          <cell r="D11">
            <v>3129417</v>
          </cell>
          <cell r="E11">
            <v>400877</v>
          </cell>
          <cell r="F11">
            <v>0</v>
          </cell>
          <cell r="G11">
            <v>0</v>
          </cell>
          <cell r="K11">
            <v>113821</v>
          </cell>
          <cell r="L11">
            <v>0</v>
          </cell>
          <cell r="M11">
            <v>0</v>
          </cell>
          <cell r="N11">
            <v>3210389</v>
          </cell>
          <cell r="O11">
            <v>0</v>
          </cell>
          <cell r="P11">
            <v>0</v>
          </cell>
          <cell r="Q11">
            <v>206084</v>
          </cell>
          <cell r="R11">
            <v>0</v>
          </cell>
          <cell r="S11">
            <v>0</v>
          </cell>
        </row>
        <row r="12">
          <cell r="D12">
            <v>13483972</v>
          </cell>
          <cell r="E12">
            <v>226438</v>
          </cell>
          <cell r="F12">
            <v>0</v>
          </cell>
          <cell r="G12">
            <v>0</v>
          </cell>
          <cell r="K12">
            <v>709963</v>
          </cell>
          <cell r="L12">
            <v>0</v>
          </cell>
          <cell r="M12">
            <v>0</v>
          </cell>
          <cell r="N12">
            <v>1560761</v>
          </cell>
          <cell r="O12">
            <v>0</v>
          </cell>
          <cell r="P12">
            <v>0</v>
          </cell>
          <cell r="Q12">
            <v>11439686</v>
          </cell>
          <cell r="R12">
            <v>0</v>
          </cell>
          <cell r="S12">
            <v>0</v>
          </cell>
        </row>
        <row r="13">
          <cell r="D13">
            <v>108059</v>
          </cell>
          <cell r="E13">
            <v>0</v>
          </cell>
          <cell r="F13">
            <v>0</v>
          </cell>
          <cell r="G13">
            <v>0</v>
          </cell>
          <cell r="K13">
            <v>0</v>
          </cell>
          <cell r="L13">
            <v>0</v>
          </cell>
          <cell r="M13">
            <v>0</v>
          </cell>
          <cell r="N13">
            <v>108059</v>
          </cell>
          <cell r="O13">
            <v>0</v>
          </cell>
          <cell r="P13">
            <v>0</v>
          </cell>
          <cell r="Q13">
            <v>0</v>
          </cell>
          <cell r="R13">
            <v>0</v>
          </cell>
          <cell r="S13">
            <v>0</v>
          </cell>
        </row>
        <row r="14">
          <cell r="D14">
            <v>0</v>
          </cell>
          <cell r="E14">
            <v>0</v>
          </cell>
          <cell r="F14">
            <v>0</v>
          </cell>
          <cell r="G14">
            <v>0</v>
          </cell>
          <cell r="K14">
            <v>0</v>
          </cell>
          <cell r="L14">
            <v>0</v>
          </cell>
          <cell r="M14">
            <v>0</v>
          </cell>
          <cell r="N14">
            <v>0</v>
          </cell>
          <cell r="O14">
            <v>0</v>
          </cell>
          <cell r="P14">
            <v>0</v>
          </cell>
          <cell r="Q14">
            <v>0</v>
          </cell>
          <cell r="R14">
            <v>0</v>
          </cell>
          <cell r="S14">
            <v>0</v>
          </cell>
        </row>
        <row r="15">
          <cell r="D15">
            <v>0</v>
          </cell>
          <cell r="E15">
            <v>0</v>
          </cell>
          <cell r="F15">
            <v>0</v>
          </cell>
          <cell r="G15">
            <v>0</v>
          </cell>
          <cell r="K15">
            <v>0</v>
          </cell>
          <cell r="L15">
            <v>0</v>
          </cell>
          <cell r="M15">
            <v>0</v>
          </cell>
          <cell r="N15">
            <v>0</v>
          </cell>
          <cell r="O15">
            <v>0</v>
          </cell>
          <cell r="P15">
            <v>0</v>
          </cell>
          <cell r="Q15">
            <v>0</v>
          </cell>
          <cell r="R15">
            <v>0</v>
          </cell>
          <cell r="S15">
            <v>0</v>
          </cell>
        </row>
        <row r="16">
          <cell r="D16">
            <v>4523448.001</v>
          </cell>
          <cell r="E16">
            <v>132800</v>
          </cell>
          <cell r="F16">
            <v>58083</v>
          </cell>
          <cell r="G16">
            <v>0</v>
          </cell>
          <cell r="K16">
            <v>1678254</v>
          </cell>
          <cell r="L16">
            <v>0</v>
          </cell>
          <cell r="M16">
            <v>0</v>
          </cell>
          <cell r="N16">
            <v>1653024.001</v>
          </cell>
          <cell r="O16">
            <v>0</v>
          </cell>
          <cell r="P16">
            <v>0</v>
          </cell>
          <cell r="Q16">
            <v>1266887</v>
          </cell>
          <cell r="R16">
            <v>0</v>
          </cell>
          <cell r="S16">
            <v>0</v>
          </cell>
        </row>
        <row r="17">
          <cell r="D17">
            <v>10450</v>
          </cell>
          <cell r="E17">
            <v>3600</v>
          </cell>
          <cell r="F17">
            <v>0</v>
          </cell>
          <cell r="G17">
            <v>0</v>
          </cell>
          <cell r="K17">
            <v>10200</v>
          </cell>
          <cell r="L17">
            <v>0</v>
          </cell>
          <cell r="M17">
            <v>0</v>
          </cell>
          <cell r="N17">
            <v>3850</v>
          </cell>
          <cell r="O17">
            <v>0</v>
          </cell>
          <cell r="P17">
            <v>0</v>
          </cell>
          <cell r="Q17">
            <v>0</v>
          </cell>
          <cell r="R17">
            <v>0</v>
          </cell>
          <cell r="S17">
            <v>0</v>
          </cell>
        </row>
        <row r="18">
          <cell r="D18">
            <v>403712</v>
          </cell>
          <cell r="E18">
            <v>1500</v>
          </cell>
          <cell r="F18">
            <v>0</v>
          </cell>
          <cell r="G18">
            <v>0</v>
          </cell>
          <cell r="K18">
            <v>328900</v>
          </cell>
          <cell r="L18">
            <v>0</v>
          </cell>
          <cell r="M18">
            <v>0</v>
          </cell>
          <cell r="N18">
            <v>76312</v>
          </cell>
          <cell r="O18">
            <v>0</v>
          </cell>
          <cell r="P18">
            <v>0</v>
          </cell>
          <cell r="Q18">
            <v>0</v>
          </cell>
          <cell r="R18">
            <v>0</v>
          </cell>
          <cell r="S18">
            <v>0</v>
          </cell>
        </row>
        <row r="19">
          <cell r="D19">
            <v>6395415</v>
          </cell>
          <cell r="E19">
            <v>0</v>
          </cell>
          <cell r="F19">
            <v>0</v>
          </cell>
          <cell r="G19">
            <v>0</v>
          </cell>
          <cell r="K19">
            <v>1859280</v>
          </cell>
          <cell r="L19">
            <v>0</v>
          </cell>
          <cell r="M19">
            <v>0</v>
          </cell>
          <cell r="N19">
            <v>4536135</v>
          </cell>
          <cell r="O19">
            <v>0</v>
          </cell>
          <cell r="P19">
            <v>0</v>
          </cell>
          <cell r="Q19">
            <v>0</v>
          </cell>
          <cell r="R19">
            <v>0</v>
          </cell>
          <cell r="S19">
            <v>0</v>
          </cell>
        </row>
        <row r="20">
          <cell r="D20">
            <v>330000</v>
          </cell>
          <cell r="E20">
            <v>0</v>
          </cell>
          <cell r="F20">
            <v>0</v>
          </cell>
          <cell r="G20">
            <v>0</v>
          </cell>
          <cell r="K20">
            <v>0</v>
          </cell>
          <cell r="L20">
            <v>0</v>
          </cell>
          <cell r="M20">
            <v>0</v>
          </cell>
          <cell r="N20">
            <v>330000</v>
          </cell>
          <cell r="O20">
            <v>0</v>
          </cell>
          <cell r="P20">
            <v>0</v>
          </cell>
          <cell r="Q20">
            <v>0</v>
          </cell>
          <cell r="R20">
            <v>0</v>
          </cell>
          <cell r="S20">
            <v>0</v>
          </cell>
        </row>
        <row r="21">
          <cell r="D21">
            <v>0</v>
          </cell>
          <cell r="E21">
            <v>0</v>
          </cell>
          <cell r="F21">
            <v>0</v>
          </cell>
          <cell r="G21">
            <v>0</v>
          </cell>
          <cell r="K21">
            <v>0</v>
          </cell>
          <cell r="L21">
            <v>0</v>
          </cell>
          <cell r="M21">
            <v>0</v>
          </cell>
          <cell r="N21">
            <v>0</v>
          </cell>
          <cell r="O21">
            <v>0</v>
          </cell>
          <cell r="P21">
            <v>0</v>
          </cell>
          <cell r="Q21">
            <v>0</v>
          </cell>
          <cell r="R21">
            <v>0</v>
          </cell>
          <cell r="S21">
            <v>0</v>
          </cell>
        </row>
        <row r="22">
          <cell r="D22">
            <v>0</v>
          </cell>
          <cell r="E22">
            <v>0</v>
          </cell>
          <cell r="F22">
            <v>0</v>
          </cell>
          <cell r="G22">
            <v>0</v>
          </cell>
          <cell r="K22">
            <v>0</v>
          </cell>
          <cell r="L22">
            <v>0</v>
          </cell>
          <cell r="M22">
            <v>0</v>
          </cell>
          <cell r="N22">
            <v>0</v>
          </cell>
          <cell r="O22">
            <v>0</v>
          </cell>
          <cell r="P22">
            <v>0</v>
          </cell>
          <cell r="Q22">
            <v>0</v>
          </cell>
          <cell r="R22">
            <v>0</v>
          </cell>
          <cell r="S22">
            <v>0</v>
          </cell>
        </row>
        <row r="23">
          <cell r="D23">
            <v>0</v>
          </cell>
          <cell r="E23">
            <v>1305920</v>
          </cell>
          <cell r="F23">
            <v>0</v>
          </cell>
          <cell r="G23">
            <v>0</v>
          </cell>
          <cell r="K23">
            <v>1305920</v>
          </cell>
          <cell r="L23">
            <v>0</v>
          </cell>
          <cell r="M23">
            <v>0</v>
          </cell>
          <cell r="N23">
            <v>0</v>
          </cell>
          <cell r="O23">
            <v>0</v>
          </cell>
          <cell r="P23">
            <v>0</v>
          </cell>
          <cell r="Q23">
            <v>0</v>
          </cell>
          <cell r="R23">
            <v>0</v>
          </cell>
          <cell r="S23">
            <v>0</v>
          </cell>
        </row>
        <row r="25">
          <cell r="D25">
            <v>118876042</v>
          </cell>
          <cell r="E25">
            <v>3249958</v>
          </cell>
          <cell r="F25">
            <v>0</v>
          </cell>
          <cell r="K25">
            <v>0</v>
          </cell>
          <cell r="L25">
            <v>6000000</v>
          </cell>
          <cell r="M25">
            <v>0</v>
          </cell>
          <cell r="N25">
            <v>33548549</v>
          </cell>
          <cell r="O25">
            <v>0</v>
          </cell>
          <cell r="P25">
            <v>0</v>
          </cell>
          <cell r="Q25">
            <v>76545355</v>
          </cell>
          <cell r="R25">
            <v>6032096</v>
          </cell>
        </row>
        <row r="26">
          <cell r="D26">
            <v>349359406</v>
          </cell>
          <cell r="E26">
            <v>0</v>
          </cell>
          <cell r="F26">
            <v>559481</v>
          </cell>
          <cell r="K26">
            <v>56516933</v>
          </cell>
          <cell r="L26">
            <v>0</v>
          </cell>
          <cell r="M26">
            <v>0</v>
          </cell>
          <cell r="N26">
            <v>59657180</v>
          </cell>
          <cell r="O26">
            <v>0</v>
          </cell>
          <cell r="P26">
            <v>0</v>
          </cell>
          <cell r="Q26">
            <v>223184874</v>
          </cell>
          <cell r="R26">
            <v>9440938</v>
          </cell>
        </row>
        <row r="27">
          <cell r="D27">
            <v>9109342</v>
          </cell>
          <cell r="E27">
            <v>0</v>
          </cell>
          <cell r="F27">
            <v>0</v>
          </cell>
          <cell r="K27">
            <v>0</v>
          </cell>
          <cell r="L27">
            <v>0</v>
          </cell>
          <cell r="M27">
            <v>0</v>
          </cell>
          <cell r="N27">
            <v>6753513</v>
          </cell>
          <cell r="O27">
            <v>0</v>
          </cell>
          <cell r="P27">
            <v>0</v>
          </cell>
          <cell r="Q27">
            <v>2355829</v>
          </cell>
          <cell r="R27">
            <v>0</v>
          </cell>
        </row>
        <row r="28">
          <cell r="D28">
            <v>0</v>
          </cell>
          <cell r="E28">
            <v>0</v>
          </cell>
          <cell r="F28">
            <v>0</v>
          </cell>
          <cell r="K28">
            <v>0</v>
          </cell>
          <cell r="L28">
            <v>0</v>
          </cell>
          <cell r="M28">
            <v>0</v>
          </cell>
          <cell r="N28">
            <v>0</v>
          </cell>
          <cell r="O28">
            <v>0</v>
          </cell>
          <cell r="P28">
            <v>0</v>
          </cell>
          <cell r="Q28">
            <v>0</v>
          </cell>
          <cell r="R28">
            <v>0</v>
          </cell>
        </row>
        <row r="29">
          <cell r="D29">
            <v>0</v>
          </cell>
          <cell r="E29">
            <v>0</v>
          </cell>
          <cell r="F29">
            <v>0</v>
          </cell>
          <cell r="K29">
            <v>0</v>
          </cell>
          <cell r="L29">
            <v>0</v>
          </cell>
          <cell r="M29">
            <v>0</v>
          </cell>
          <cell r="N29">
            <v>0</v>
          </cell>
          <cell r="O29">
            <v>0</v>
          </cell>
          <cell r="P29">
            <v>0</v>
          </cell>
          <cell r="Q29">
            <v>0</v>
          </cell>
          <cell r="R29">
            <v>0</v>
          </cell>
        </row>
        <row r="30">
          <cell r="D30">
            <v>58119130.001</v>
          </cell>
          <cell r="E30">
            <v>1416040</v>
          </cell>
          <cell r="F30">
            <v>108000</v>
          </cell>
          <cell r="K30">
            <v>16626664</v>
          </cell>
          <cell r="L30">
            <v>31800</v>
          </cell>
          <cell r="M30">
            <v>0</v>
          </cell>
          <cell r="N30">
            <v>11928670.001</v>
          </cell>
          <cell r="O30">
            <v>0</v>
          </cell>
          <cell r="P30">
            <v>0</v>
          </cell>
          <cell r="Q30">
            <v>30840036</v>
          </cell>
          <cell r="R30">
            <v>0</v>
          </cell>
        </row>
        <row r="31">
          <cell r="D31">
            <v>0</v>
          </cell>
          <cell r="E31">
            <v>0</v>
          </cell>
          <cell r="F31">
            <v>0</v>
          </cell>
          <cell r="K31">
            <v>0</v>
          </cell>
          <cell r="L31">
            <v>0</v>
          </cell>
          <cell r="M31">
            <v>0</v>
          </cell>
          <cell r="N31">
            <v>0</v>
          </cell>
          <cell r="O31">
            <v>0</v>
          </cell>
          <cell r="P31">
            <v>0</v>
          </cell>
          <cell r="Q31">
            <v>0</v>
          </cell>
          <cell r="R31">
            <v>0</v>
          </cell>
        </row>
        <row r="32">
          <cell r="D32">
            <v>17200033</v>
          </cell>
          <cell r="E32">
            <v>640063</v>
          </cell>
          <cell r="F32">
            <v>0</v>
          </cell>
          <cell r="K32">
            <v>12462098</v>
          </cell>
          <cell r="L32">
            <v>3240787</v>
          </cell>
          <cell r="M32">
            <v>0</v>
          </cell>
          <cell r="N32">
            <v>0</v>
          </cell>
          <cell r="O32">
            <v>0</v>
          </cell>
          <cell r="P32">
            <v>0</v>
          </cell>
          <cell r="Q32">
            <v>2137211</v>
          </cell>
          <cell r="R32">
            <v>0</v>
          </cell>
        </row>
        <row r="33">
          <cell r="D33">
            <v>1257551</v>
          </cell>
          <cell r="E33">
            <v>43328</v>
          </cell>
          <cell r="F33">
            <v>0</v>
          </cell>
          <cell r="K33">
            <v>250668</v>
          </cell>
          <cell r="L33">
            <v>0</v>
          </cell>
          <cell r="M33">
            <v>0</v>
          </cell>
          <cell r="N33">
            <v>1050211</v>
          </cell>
          <cell r="O33">
            <v>0</v>
          </cell>
          <cell r="P33">
            <v>0</v>
          </cell>
          <cell r="Q33">
            <v>0</v>
          </cell>
          <cell r="R33">
            <v>0</v>
          </cell>
        </row>
        <row r="34">
          <cell r="D34">
            <v>0</v>
          </cell>
          <cell r="E34">
            <v>0</v>
          </cell>
          <cell r="F34">
            <v>0</v>
          </cell>
          <cell r="K34">
            <v>0</v>
          </cell>
          <cell r="L34">
            <v>0</v>
          </cell>
          <cell r="M34">
            <v>0</v>
          </cell>
          <cell r="N34">
            <v>0</v>
          </cell>
          <cell r="O34">
            <v>0</v>
          </cell>
          <cell r="P34">
            <v>0</v>
          </cell>
          <cell r="Q34">
            <v>0</v>
          </cell>
          <cell r="R34">
            <v>0</v>
          </cell>
        </row>
        <row r="35">
          <cell r="D35">
            <v>7154037</v>
          </cell>
          <cell r="E35">
            <v>0</v>
          </cell>
          <cell r="F35">
            <v>131590</v>
          </cell>
          <cell r="K35">
            <v>1227345</v>
          </cell>
          <cell r="L35">
            <v>0</v>
          </cell>
          <cell r="M35">
            <v>0</v>
          </cell>
          <cell r="N35">
            <v>4217032</v>
          </cell>
          <cell r="O35">
            <v>0</v>
          </cell>
          <cell r="P35">
            <v>0</v>
          </cell>
          <cell r="Q35">
            <v>1578070</v>
          </cell>
          <cell r="R35">
            <v>0</v>
          </cell>
        </row>
        <row r="36">
          <cell r="D36">
            <v>0</v>
          </cell>
          <cell r="E36">
            <v>0</v>
          </cell>
          <cell r="F36">
            <v>0</v>
          </cell>
          <cell r="K36">
            <v>0</v>
          </cell>
          <cell r="L36">
            <v>0</v>
          </cell>
          <cell r="M36">
            <v>0</v>
          </cell>
          <cell r="N36">
            <v>0</v>
          </cell>
          <cell r="O36">
            <v>0</v>
          </cell>
          <cell r="P36">
            <v>0</v>
          </cell>
          <cell r="Q36">
            <v>0</v>
          </cell>
          <cell r="R36">
            <v>0</v>
          </cell>
        </row>
        <row r="37">
          <cell r="D37">
            <v>0</v>
          </cell>
          <cell r="E37">
            <v>0</v>
          </cell>
          <cell r="F37">
            <v>0</v>
          </cell>
          <cell r="K37">
            <v>0</v>
          </cell>
          <cell r="L37">
            <v>0</v>
          </cell>
          <cell r="M37">
            <v>0</v>
          </cell>
          <cell r="N37">
            <v>0</v>
          </cell>
          <cell r="O37">
            <v>0</v>
          </cell>
          <cell r="P37">
            <v>0</v>
          </cell>
          <cell r="Q37">
            <v>0</v>
          </cell>
          <cell r="R37">
            <v>0</v>
          </cell>
        </row>
      </sheetData>
      <sheetData sheetId="5">
        <row r="4">
          <cell r="C4">
            <v>0</v>
          </cell>
          <cell r="D4">
            <v>0</v>
          </cell>
        </row>
        <row r="5">
          <cell r="C5">
            <v>0</v>
          </cell>
          <cell r="D5">
            <v>0</v>
          </cell>
        </row>
        <row r="6">
          <cell r="C6">
            <v>0</v>
          </cell>
          <cell r="D6">
            <v>9272587</v>
          </cell>
        </row>
        <row r="7">
          <cell r="C7">
            <v>0</v>
          </cell>
          <cell r="D7">
            <v>0</v>
          </cell>
        </row>
        <row r="8">
          <cell r="C8">
            <v>0</v>
          </cell>
          <cell r="D8">
            <v>0</v>
          </cell>
        </row>
        <row r="9">
          <cell r="C9">
            <v>0</v>
          </cell>
          <cell r="D9">
            <v>0</v>
          </cell>
        </row>
        <row r="10">
          <cell r="C10">
            <v>0</v>
          </cell>
          <cell r="D10">
            <v>0</v>
          </cell>
        </row>
        <row r="11">
          <cell r="C11">
            <v>0</v>
          </cell>
          <cell r="D11">
            <v>0</v>
          </cell>
        </row>
        <row r="17">
          <cell r="D17">
            <v>0</v>
          </cell>
        </row>
        <row r="18">
          <cell r="D18">
            <v>0</v>
          </cell>
        </row>
        <row r="19">
          <cell r="D19">
            <v>0</v>
          </cell>
        </row>
        <row r="20">
          <cell r="D20">
            <v>5295600</v>
          </cell>
        </row>
        <row r="21">
          <cell r="D21">
            <v>9723348</v>
          </cell>
        </row>
        <row r="22">
          <cell r="D22">
            <v>454086</v>
          </cell>
        </row>
        <row r="30">
          <cell r="C30">
            <v>12767781</v>
          </cell>
          <cell r="D30">
            <v>336641375</v>
          </cell>
        </row>
        <row r="31">
          <cell r="C31">
            <v>0</v>
          </cell>
          <cell r="D31">
            <v>0</v>
          </cell>
        </row>
        <row r="32">
          <cell r="C32">
            <v>144876</v>
          </cell>
          <cell r="D32">
            <v>0</v>
          </cell>
        </row>
        <row r="33">
          <cell r="C33">
            <v>0</v>
          </cell>
          <cell r="D33">
            <v>0</v>
          </cell>
        </row>
      </sheetData>
      <sheetData sheetId="6">
        <row r="9">
          <cell r="C9">
            <v>24</v>
          </cell>
          <cell r="E9">
            <v>163</v>
          </cell>
          <cell r="F9">
            <v>37</v>
          </cell>
          <cell r="G9">
            <v>2</v>
          </cell>
          <cell r="H9">
            <v>0</v>
          </cell>
          <cell r="L9">
            <v>58</v>
          </cell>
          <cell r="M9">
            <v>0</v>
          </cell>
          <cell r="O9">
            <v>97</v>
          </cell>
          <cell r="P9">
            <v>0</v>
          </cell>
          <cell r="Q9">
            <v>43</v>
          </cell>
          <cell r="R9">
            <v>0</v>
          </cell>
          <cell r="S9">
            <v>0</v>
          </cell>
        </row>
        <row r="11">
          <cell r="E11">
            <v>4404860.001</v>
          </cell>
          <cell r="F11">
            <v>601577</v>
          </cell>
          <cell r="G11">
            <v>51583</v>
          </cell>
          <cell r="H11">
            <v>0</v>
          </cell>
          <cell r="L11">
            <v>2134486</v>
          </cell>
          <cell r="M11">
            <v>0</v>
          </cell>
          <cell r="N11">
            <v>0</v>
          </cell>
          <cell r="O11">
            <v>1735676.001</v>
          </cell>
          <cell r="P11">
            <v>0</v>
          </cell>
          <cell r="Q11">
            <v>1084692</v>
          </cell>
          <cell r="R11">
            <v>0</v>
          </cell>
        </row>
        <row r="12">
          <cell r="E12">
            <v>0</v>
          </cell>
          <cell r="F12">
            <v>0</v>
          </cell>
          <cell r="G12">
            <v>0</v>
          </cell>
          <cell r="H12">
            <v>0</v>
          </cell>
          <cell r="L12">
            <v>0</v>
          </cell>
          <cell r="M12">
            <v>0</v>
          </cell>
          <cell r="N12">
            <v>0</v>
          </cell>
          <cell r="O12">
            <v>0</v>
          </cell>
          <cell r="P12">
            <v>0</v>
          </cell>
          <cell r="Q12">
            <v>0</v>
          </cell>
          <cell r="R12">
            <v>0</v>
          </cell>
        </row>
        <row r="13">
          <cell r="E13">
            <v>472100</v>
          </cell>
          <cell r="F13">
            <v>24000</v>
          </cell>
          <cell r="G13">
            <v>0</v>
          </cell>
          <cell r="H13">
            <v>0</v>
          </cell>
          <cell r="L13">
            <v>4000</v>
          </cell>
          <cell r="M13">
            <v>0</v>
          </cell>
          <cell r="N13">
            <v>0</v>
          </cell>
          <cell r="O13">
            <v>46100</v>
          </cell>
          <cell r="P13">
            <v>0</v>
          </cell>
          <cell r="Q13">
            <v>446000</v>
          </cell>
          <cell r="R13">
            <v>0</v>
          </cell>
        </row>
        <row r="14">
          <cell r="E14">
            <v>1400459</v>
          </cell>
          <cell r="F14">
            <v>55200</v>
          </cell>
          <cell r="G14">
            <v>6500</v>
          </cell>
          <cell r="H14">
            <v>0</v>
          </cell>
          <cell r="L14">
            <v>123800</v>
          </cell>
          <cell r="M14">
            <v>0</v>
          </cell>
          <cell r="N14">
            <v>0</v>
          </cell>
          <cell r="O14">
            <v>1325359</v>
          </cell>
          <cell r="P14">
            <v>0</v>
          </cell>
          <cell r="Q14">
            <v>0</v>
          </cell>
          <cell r="R14">
            <v>0</v>
          </cell>
        </row>
        <row r="15">
          <cell r="E15">
            <v>223723</v>
          </cell>
          <cell r="F15">
            <v>0</v>
          </cell>
          <cell r="G15">
            <v>0</v>
          </cell>
          <cell r="H15">
            <v>0</v>
          </cell>
          <cell r="L15">
            <v>0</v>
          </cell>
          <cell r="M15">
            <v>0</v>
          </cell>
          <cell r="N15">
            <v>0</v>
          </cell>
          <cell r="O15">
            <v>78847</v>
          </cell>
          <cell r="P15">
            <v>0</v>
          </cell>
          <cell r="Q15">
            <v>144876</v>
          </cell>
          <cell r="R15">
            <v>0</v>
          </cell>
        </row>
        <row r="16">
          <cell r="E16">
            <v>2150</v>
          </cell>
          <cell r="F16">
            <v>0</v>
          </cell>
          <cell r="G16">
            <v>0</v>
          </cell>
          <cell r="H16">
            <v>0</v>
          </cell>
          <cell r="L16">
            <v>0</v>
          </cell>
          <cell r="M16">
            <v>0</v>
          </cell>
          <cell r="N16">
            <v>0</v>
          </cell>
          <cell r="O16">
            <v>2150</v>
          </cell>
          <cell r="P16">
            <v>0</v>
          </cell>
          <cell r="Q16">
            <v>0</v>
          </cell>
          <cell r="R16">
            <v>0</v>
          </cell>
        </row>
      </sheetData>
      <sheetData sheetId="7">
        <row r="10">
          <cell r="B10" t="str">
            <v>Cơ quan Cục</v>
          </cell>
        </row>
        <row r="11">
          <cell r="A11" t="str">
            <v>1</v>
          </cell>
          <cell r="B11" t="str">
            <v>Nguyễn Hồng Bàng</v>
          </cell>
          <cell r="C11">
            <v>6</v>
          </cell>
          <cell r="E11">
            <v>65</v>
          </cell>
          <cell r="F11">
            <v>6</v>
          </cell>
          <cell r="G11">
            <v>0</v>
          </cell>
          <cell r="H11">
            <v>0</v>
          </cell>
          <cell r="L11">
            <v>21</v>
          </cell>
          <cell r="M11">
            <v>2</v>
          </cell>
          <cell r="N11">
            <v>38</v>
          </cell>
          <cell r="O11">
            <v>0</v>
          </cell>
          <cell r="P11">
            <v>0</v>
          </cell>
          <cell r="Q11">
            <v>10</v>
          </cell>
          <cell r="R11">
            <v>0</v>
          </cell>
        </row>
        <row r="12">
          <cell r="A12" t="str">
            <v>2</v>
          </cell>
          <cell r="B12" t="str">
            <v>Hoàng Văn Tú</v>
          </cell>
          <cell r="C12">
            <v>16</v>
          </cell>
          <cell r="E12">
            <v>41</v>
          </cell>
          <cell r="F12">
            <v>16</v>
          </cell>
          <cell r="G12">
            <v>2</v>
          </cell>
          <cell r="H12">
            <v>0</v>
          </cell>
          <cell r="L12">
            <v>32</v>
          </cell>
          <cell r="M12">
            <v>0</v>
          </cell>
          <cell r="N12">
            <v>11</v>
          </cell>
          <cell r="O12">
            <v>0</v>
          </cell>
          <cell r="P12">
            <v>0</v>
          </cell>
          <cell r="Q12">
            <v>12</v>
          </cell>
          <cell r="R12">
            <v>0</v>
          </cell>
        </row>
        <row r="13">
          <cell r="A13" t="str">
            <v>3</v>
          </cell>
          <cell r="B13" t="str">
            <v>Lại Anh Thắng</v>
          </cell>
          <cell r="C13">
            <v>9</v>
          </cell>
          <cell r="E13">
            <v>22</v>
          </cell>
          <cell r="F13">
            <v>10</v>
          </cell>
          <cell r="G13">
            <v>0</v>
          </cell>
          <cell r="H13">
            <v>0</v>
          </cell>
          <cell r="L13">
            <v>5</v>
          </cell>
          <cell r="M13">
            <v>2</v>
          </cell>
          <cell r="N13">
            <v>13</v>
          </cell>
          <cell r="O13">
            <v>0</v>
          </cell>
          <cell r="P13">
            <v>0</v>
          </cell>
          <cell r="Q13">
            <v>12</v>
          </cell>
          <cell r="R13">
            <v>0</v>
          </cell>
        </row>
        <row r="14">
          <cell r="A14" t="str">
            <v>4</v>
          </cell>
          <cell r="B14" t="str">
            <v>Võ Đức Tùng</v>
          </cell>
          <cell r="C14">
            <v>0</v>
          </cell>
          <cell r="E14">
            <v>40</v>
          </cell>
          <cell r="F14">
            <v>7</v>
          </cell>
          <cell r="G14">
            <v>1</v>
          </cell>
          <cell r="H14">
            <v>0</v>
          </cell>
          <cell r="L14">
            <v>7</v>
          </cell>
          <cell r="M14">
            <v>0</v>
          </cell>
          <cell r="N14">
            <v>39</v>
          </cell>
          <cell r="O14">
            <v>0</v>
          </cell>
          <cell r="P14">
            <v>0</v>
          </cell>
          <cell r="Q14">
            <v>0</v>
          </cell>
          <cell r="R14">
            <v>0</v>
          </cell>
        </row>
        <row r="15">
          <cell r="A15" t="str">
            <v>5</v>
          </cell>
          <cell r="B15" t="str">
            <v>Nguyễn Anh Tuấn</v>
          </cell>
          <cell r="C15">
            <v>14</v>
          </cell>
          <cell r="E15">
            <v>107</v>
          </cell>
          <cell r="F15">
            <v>14</v>
          </cell>
          <cell r="G15">
            <v>0</v>
          </cell>
          <cell r="H15">
            <v>0</v>
          </cell>
          <cell r="L15">
            <v>27</v>
          </cell>
          <cell r="M15">
            <v>0</v>
          </cell>
          <cell r="N15">
            <v>37</v>
          </cell>
          <cell r="O15">
            <v>0</v>
          </cell>
          <cell r="P15">
            <v>0</v>
          </cell>
          <cell r="Q15">
            <v>57</v>
          </cell>
          <cell r="R15">
            <v>0</v>
          </cell>
        </row>
        <row r="16">
          <cell r="A16" t="str">
            <v>6</v>
          </cell>
          <cell r="B16" t="str">
            <v>Đậu Thị Thủy</v>
          </cell>
          <cell r="C16">
            <v>8</v>
          </cell>
          <cell r="E16">
            <v>65</v>
          </cell>
          <cell r="F16">
            <v>8</v>
          </cell>
          <cell r="G16">
            <v>1</v>
          </cell>
          <cell r="H16">
            <v>0</v>
          </cell>
          <cell r="L16">
            <v>14</v>
          </cell>
          <cell r="M16">
            <v>0</v>
          </cell>
          <cell r="N16">
            <v>19</v>
          </cell>
          <cell r="O16">
            <v>0</v>
          </cell>
          <cell r="P16">
            <v>0</v>
          </cell>
          <cell r="Q16">
            <v>34</v>
          </cell>
          <cell r="R16">
            <v>5</v>
          </cell>
        </row>
        <row r="17">
          <cell r="A17" t="str">
            <v>7</v>
          </cell>
          <cell r="B17" t="str">
            <v>Nguyễn Mạnh Hải</v>
          </cell>
          <cell r="C17">
            <v>17</v>
          </cell>
          <cell r="E17">
            <v>24</v>
          </cell>
          <cell r="F17">
            <v>25</v>
          </cell>
          <cell r="G17">
            <v>0</v>
          </cell>
          <cell r="H17">
            <v>0</v>
          </cell>
          <cell r="L17">
            <v>29</v>
          </cell>
          <cell r="M17">
            <v>1</v>
          </cell>
          <cell r="N17">
            <v>12</v>
          </cell>
          <cell r="O17">
            <v>0</v>
          </cell>
          <cell r="P17">
            <v>0</v>
          </cell>
          <cell r="Q17">
            <v>6</v>
          </cell>
          <cell r="R17">
            <v>1</v>
          </cell>
        </row>
        <row r="18">
          <cell r="A18" t="str">
            <v>8</v>
          </cell>
          <cell r="B18" t="str">
            <v>Trần Phi Hùng</v>
          </cell>
          <cell r="C18">
            <v>0</v>
          </cell>
          <cell r="E18">
            <v>1</v>
          </cell>
          <cell r="F18">
            <v>0</v>
          </cell>
          <cell r="G18">
            <v>0</v>
          </cell>
          <cell r="H18">
            <v>0</v>
          </cell>
          <cell r="L18">
            <v>1</v>
          </cell>
          <cell r="M18">
            <v>0</v>
          </cell>
          <cell r="N18">
            <v>0</v>
          </cell>
          <cell r="O18">
            <v>0</v>
          </cell>
          <cell r="P18">
            <v>0</v>
          </cell>
          <cell r="Q18">
            <v>0</v>
          </cell>
          <cell r="R18">
            <v>0</v>
          </cell>
        </row>
        <row r="19">
          <cell r="A19" t="str">
            <v>9</v>
          </cell>
          <cell r="B19" t="str">
            <v>Nguyễn Tiểu Hùng</v>
          </cell>
          <cell r="C19">
            <v>6</v>
          </cell>
          <cell r="E19">
            <v>37</v>
          </cell>
          <cell r="F19">
            <v>15</v>
          </cell>
          <cell r="G19">
            <v>1</v>
          </cell>
          <cell r="H19">
            <v>0</v>
          </cell>
          <cell r="L19">
            <v>11</v>
          </cell>
          <cell r="M19">
            <v>0</v>
          </cell>
          <cell r="N19">
            <v>34</v>
          </cell>
          <cell r="O19">
            <v>0</v>
          </cell>
          <cell r="P19">
            <v>0</v>
          </cell>
          <cell r="Q19">
            <v>6</v>
          </cell>
          <cell r="R19">
            <v>0</v>
          </cell>
        </row>
        <row r="20">
          <cell r="A20" t="str">
            <v>10</v>
          </cell>
          <cell r="B20" t="str">
            <v>Nguyễn Thanh Nhân</v>
          </cell>
          <cell r="C20">
            <v>0</v>
          </cell>
          <cell r="E20">
            <v>29</v>
          </cell>
          <cell r="F20">
            <v>0</v>
          </cell>
          <cell r="G20">
            <v>0</v>
          </cell>
          <cell r="H20">
            <v>0</v>
          </cell>
          <cell r="L20">
            <v>7</v>
          </cell>
          <cell r="M20">
            <v>0</v>
          </cell>
          <cell r="N20">
            <v>17</v>
          </cell>
          <cell r="O20">
            <v>0</v>
          </cell>
          <cell r="P20">
            <v>0</v>
          </cell>
          <cell r="Q20">
            <v>5</v>
          </cell>
          <cell r="R20">
            <v>0</v>
          </cell>
        </row>
        <row r="21">
          <cell r="A21" t="str">
            <v>11</v>
          </cell>
          <cell r="C21">
            <v>0</v>
          </cell>
          <cell r="E21">
            <v>0</v>
          </cell>
          <cell r="F21">
            <v>0</v>
          </cell>
          <cell r="G21">
            <v>0</v>
          </cell>
          <cell r="H21">
            <v>0</v>
          </cell>
          <cell r="L21">
            <v>0</v>
          </cell>
          <cell r="M21">
            <v>0</v>
          </cell>
          <cell r="N21">
            <v>0</v>
          </cell>
          <cell r="O21">
            <v>0</v>
          </cell>
          <cell r="P21">
            <v>0</v>
          </cell>
          <cell r="Q21">
            <v>0</v>
          </cell>
          <cell r="R21">
            <v>0</v>
          </cell>
        </row>
        <row r="22">
          <cell r="B22" t="str">
            <v>Đào Đỗ Kiều Ninh</v>
          </cell>
          <cell r="C22">
            <v>25</v>
          </cell>
          <cell r="E22">
            <v>20</v>
          </cell>
          <cell r="F22">
            <v>27</v>
          </cell>
          <cell r="G22">
            <v>2</v>
          </cell>
          <cell r="H22">
            <v>0</v>
          </cell>
          <cell r="L22">
            <v>19</v>
          </cell>
          <cell r="M22">
            <v>0</v>
          </cell>
          <cell r="N22">
            <v>14</v>
          </cell>
          <cell r="O22">
            <v>0</v>
          </cell>
          <cell r="P22">
            <v>0</v>
          </cell>
          <cell r="Q22">
            <v>12</v>
          </cell>
          <cell r="R22">
            <v>0</v>
          </cell>
        </row>
        <row r="23">
          <cell r="B23" t="str">
            <v>Đào Quốc Hùng</v>
          </cell>
          <cell r="C23">
            <v>14</v>
          </cell>
          <cell r="E23">
            <v>35</v>
          </cell>
          <cell r="F23">
            <v>15</v>
          </cell>
          <cell r="G23">
            <v>0</v>
          </cell>
          <cell r="H23">
            <v>0</v>
          </cell>
          <cell r="L23">
            <v>13</v>
          </cell>
          <cell r="M23">
            <v>0</v>
          </cell>
          <cell r="N23">
            <v>24</v>
          </cell>
          <cell r="O23">
            <v>0</v>
          </cell>
          <cell r="P23">
            <v>0</v>
          </cell>
          <cell r="Q23">
            <v>13</v>
          </cell>
          <cell r="R23">
            <v>0</v>
          </cell>
        </row>
      </sheetData>
      <sheetData sheetId="8">
        <row r="11">
          <cell r="B11" t="str">
            <v>Nguyễn Hồng Bàng</v>
          </cell>
          <cell r="D11">
            <v>251330982</v>
          </cell>
          <cell r="E11">
            <v>1307120</v>
          </cell>
          <cell r="F11">
            <v>0</v>
          </cell>
          <cell r="G11">
            <v>0</v>
          </cell>
          <cell r="K11">
            <v>4357560</v>
          </cell>
          <cell r="L11">
            <v>84937613</v>
          </cell>
          <cell r="M11">
            <v>0</v>
          </cell>
          <cell r="N11">
            <v>28193937</v>
          </cell>
          <cell r="O11">
            <v>0</v>
          </cell>
          <cell r="P11">
            <v>0</v>
          </cell>
          <cell r="Q11">
            <v>135148992</v>
          </cell>
          <cell r="R11">
            <v>0</v>
          </cell>
          <cell r="S11">
            <v>0</v>
          </cell>
        </row>
        <row r="12">
          <cell r="B12" t="str">
            <v>Hoàng Văn Tú</v>
          </cell>
          <cell r="D12">
            <v>17331909</v>
          </cell>
          <cell r="E12">
            <v>1426012</v>
          </cell>
          <cell r="F12">
            <v>38046</v>
          </cell>
          <cell r="G12">
            <v>0</v>
          </cell>
          <cell r="K12">
            <v>204624</v>
          </cell>
          <cell r="L12">
            <v>0</v>
          </cell>
          <cell r="M12">
            <v>0</v>
          </cell>
          <cell r="N12">
            <v>1572042</v>
          </cell>
          <cell r="O12">
            <v>0</v>
          </cell>
          <cell r="P12">
            <v>0</v>
          </cell>
          <cell r="Q12">
            <v>16943209</v>
          </cell>
          <cell r="R12">
            <v>0</v>
          </cell>
          <cell r="S12">
            <v>0</v>
          </cell>
        </row>
        <row r="13">
          <cell r="B13" t="str">
            <v>Lại Anh Thắng</v>
          </cell>
          <cell r="D13">
            <v>27868774</v>
          </cell>
          <cell r="E13">
            <v>41550047</v>
          </cell>
          <cell r="F13">
            <v>0</v>
          </cell>
          <cell r="G13">
            <v>0</v>
          </cell>
          <cell r="K13">
            <v>12782920</v>
          </cell>
          <cell r="L13">
            <v>3240787</v>
          </cell>
          <cell r="M13">
            <v>0</v>
          </cell>
          <cell r="N13">
            <v>51054014</v>
          </cell>
          <cell r="O13">
            <v>0</v>
          </cell>
          <cell r="P13">
            <v>0</v>
          </cell>
          <cell r="Q13">
            <v>2341100</v>
          </cell>
          <cell r="R13">
            <v>0</v>
          </cell>
          <cell r="S13">
            <v>0</v>
          </cell>
        </row>
        <row r="14">
          <cell r="B14" t="str">
            <v>Võ Đức Tùng</v>
          </cell>
          <cell r="D14">
            <v>39650019</v>
          </cell>
          <cell r="E14">
            <v>50814</v>
          </cell>
          <cell r="F14">
            <v>25803</v>
          </cell>
          <cell r="G14">
            <v>0</v>
          </cell>
          <cell r="K14">
            <v>10890645</v>
          </cell>
          <cell r="L14">
            <v>0</v>
          </cell>
          <cell r="M14">
            <v>0</v>
          </cell>
          <cell r="N14">
            <v>28784385</v>
          </cell>
          <cell r="O14">
            <v>0</v>
          </cell>
          <cell r="P14">
            <v>0</v>
          </cell>
          <cell r="Q14">
            <v>0</v>
          </cell>
          <cell r="R14">
            <v>0</v>
          </cell>
          <cell r="S14">
            <v>0</v>
          </cell>
        </row>
        <row r="15">
          <cell r="B15" t="str">
            <v>Nguyễn Anh Tuấn</v>
          </cell>
          <cell r="D15">
            <v>49097834</v>
          </cell>
          <cell r="E15">
            <v>10602813</v>
          </cell>
          <cell r="F15">
            <v>0</v>
          </cell>
          <cell r="G15">
            <v>0</v>
          </cell>
          <cell r="K15">
            <v>12980625</v>
          </cell>
          <cell r="L15">
            <v>0</v>
          </cell>
          <cell r="M15">
            <v>0</v>
          </cell>
          <cell r="N15">
            <v>21310324</v>
          </cell>
          <cell r="O15">
            <v>0</v>
          </cell>
          <cell r="P15">
            <v>0</v>
          </cell>
          <cell r="Q15">
            <v>25409698</v>
          </cell>
          <cell r="R15">
            <v>0</v>
          </cell>
          <cell r="S15">
            <v>0</v>
          </cell>
        </row>
        <row r="16">
          <cell r="B16" t="str">
            <v>Đậu Thị Thủy</v>
          </cell>
          <cell r="D16">
            <v>121713496</v>
          </cell>
          <cell r="E16">
            <v>1569263</v>
          </cell>
          <cell r="F16">
            <v>3450</v>
          </cell>
          <cell r="G16">
            <v>0</v>
          </cell>
          <cell r="K16">
            <v>125670</v>
          </cell>
          <cell r="L16">
            <v>3000000</v>
          </cell>
          <cell r="M16">
            <v>0</v>
          </cell>
          <cell r="N16">
            <v>21670405</v>
          </cell>
          <cell r="O16">
            <v>0</v>
          </cell>
          <cell r="P16">
            <v>0</v>
          </cell>
          <cell r="Q16">
            <v>82259903</v>
          </cell>
          <cell r="R16">
            <v>16223331</v>
          </cell>
          <cell r="S16">
            <v>0</v>
          </cell>
        </row>
        <row r="17">
          <cell r="B17" t="str">
            <v>Nguyễn Mạnh Hải</v>
          </cell>
          <cell r="D17">
            <v>77335148</v>
          </cell>
          <cell r="E17">
            <v>1134383</v>
          </cell>
          <cell r="F17">
            <v>19873</v>
          </cell>
          <cell r="G17">
            <v>0</v>
          </cell>
          <cell r="K17">
            <v>63435399</v>
          </cell>
          <cell r="L17">
            <v>671038</v>
          </cell>
          <cell r="M17">
            <v>0</v>
          </cell>
          <cell r="N17">
            <v>13683625</v>
          </cell>
          <cell r="O17">
            <v>0</v>
          </cell>
          <cell r="P17">
            <v>0</v>
          </cell>
          <cell r="Q17">
            <v>205510</v>
          </cell>
          <cell r="R17">
            <v>454086</v>
          </cell>
          <cell r="S17">
            <v>0</v>
          </cell>
        </row>
        <row r="18">
          <cell r="B18" t="str">
            <v>Trần Phi Hùng</v>
          </cell>
          <cell r="D18">
            <v>300</v>
          </cell>
          <cell r="E18">
            <v>0</v>
          </cell>
          <cell r="F18">
            <v>0</v>
          </cell>
          <cell r="G18">
            <v>0</v>
          </cell>
          <cell r="K18">
            <v>300</v>
          </cell>
          <cell r="L18">
            <v>0</v>
          </cell>
          <cell r="M18">
            <v>0</v>
          </cell>
          <cell r="N18">
            <v>0</v>
          </cell>
          <cell r="O18">
            <v>0</v>
          </cell>
          <cell r="P18">
            <v>0</v>
          </cell>
          <cell r="Q18">
            <v>0</v>
          </cell>
          <cell r="R18">
            <v>0</v>
          </cell>
          <cell r="S18">
            <v>0</v>
          </cell>
        </row>
        <row r="19">
          <cell r="B19" t="str">
            <v>Nguyễn Tiểu Hùng</v>
          </cell>
          <cell r="D19">
            <v>19855140</v>
          </cell>
          <cell r="E19">
            <v>745530</v>
          </cell>
          <cell r="F19">
            <v>17950</v>
          </cell>
          <cell r="G19">
            <v>0</v>
          </cell>
          <cell r="K19">
            <v>133911</v>
          </cell>
          <cell r="L19">
            <v>0</v>
          </cell>
          <cell r="M19">
            <v>0</v>
          </cell>
          <cell r="N19">
            <v>18017273</v>
          </cell>
          <cell r="O19">
            <v>0</v>
          </cell>
          <cell r="P19">
            <v>0</v>
          </cell>
          <cell r="Q19">
            <v>2431536</v>
          </cell>
          <cell r="R19">
            <v>0</v>
          </cell>
          <cell r="S19">
            <v>0</v>
          </cell>
        </row>
        <row r="20">
          <cell r="B20" t="str">
            <v>Nguyễn Thanh Nhân</v>
          </cell>
          <cell r="D20">
            <v>1192124</v>
          </cell>
          <cell r="E20">
            <v>0</v>
          </cell>
          <cell r="F20">
            <v>0</v>
          </cell>
          <cell r="G20">
            <v>0</v>
          </cell>
          <cell r="K20">
            <v>500</v>
          </cell>
          <cell r="L20">
            <v>0</v>
          </cell>
          <cell r="M20">
            <v>0</v>
          </cell>
          <cell r="N20">
            <v>773514</v>
          </cell>
          <cell r="O20">
            <v>0</v>
          </cell>
          <cell r="P20">
            <v>0</v>
          </cell>
          <cell r="Q20">
            <v>418110</v>
          </cell>
          <cell r="R20">
            <v>0</v>
          </cell>
          <cell r="S20">
            <v>0</v>
          </cell>
        </row>
        <row r="21">
          <cell r="B21" t="str">
            <v>Trần Văn Trường</v>
          </cell>
          <cell r="D21">
            <v>0</v>
          </cell>
          <cell r="E21">
            <v>0</v>
          </cell>
          <cell r="F21">
            <v>0</v>
          </cell>
          <cell r="G21">
            <v>0</v>
          </cell>
          <cell r="K21">
            <v>0</v>
          </cell>
          <cell r="L21">
            <v>0</v>
          </cell>
          <cell r="M21">
            <v>0</v>
          </cell>
          <cell r="N21">
            <v>0</v>
          </cell>
          <cell r="O21">
            <v>0</v>
          </cell>
          <cell r="P21">
            <v>0</v>
          </cell>
          <cell r="Q21">
            <v>0</v>
          </cell>
          <cell r="R21">
            <v>0</v>
          </cell>
          <cell r="S21">
            <v>0</v>
          </cell>
        </row>
        <row r="22">
          <cell r="B22" t="str">
            <v>Đào Đỗ Kiều Ninh</v>
          </cell>
          <cell r="D22">
            <v>2294668</v>
          </cell>
          <cell r="E22">
            <v>8732254</v>
          </cell>
          <cell r="F22">
            <v>659832</v>
          </cell>
          <cell r="G22">
            <v>0</v>
          </cell>
          <cell r="K22">
            <v>1610578</v>
          </cell>
          <cell r="L22">
            <v>0</v>
          </cell>
          <cell r="M22">
            <v>0</v>
          </cell>
          <cell r="N22">
            <v>8147022</v>
          </cell>
          <cell r="O22">
            <v>0</v>
          </cell>
          <cell r="P22">
            <v>0</v>
          </cell>
          <cell r="Q22">
            <v>609490</v>
          </cell>
          <cell r="R22">
            <v>0</v>
          </cell>
          <cell r="S22">
            <v>0</v>
          </cell>
        </row>
        <row r="23">
          <cell r="B23" t="str">
            <v>Đào Quốc Hùng</v>
          </cell>
          <cell r="D23">
            <v>6476066</v>
          </cell>
          <cell r="E23">
            <v>3812530</v>
          </cell>
          <cell r="F23">
            <v>113600</v>
          </cell>
          <cell r="G23">
            <v>0</v>
          </cell>
          <cell r="K23">
            <v>1827621</v>
          </cell>
          <cell r="L23">
            <v>0</v>
          </cell>
          <cell r="M23">
            <v>0</v>
          </cell>
          <cell r="N23">
            <v>6336461</v>
          </cell>
          <cell r="O23">
            <v>0</v>
          </cell>
          <cell r="P23">
            <v>0</v>
          </cell>
          <cell r="Q23">
            <v>2010914</v>
          </cell>
          <cell r="R23">
            <v>0</v>
          </cell>
          <cell r="S23">
            <v>0</v>
          </cell>
        </row>
      </sheetData>
      <sheetData sheetId="19">
        <row r="7">
          <cell r="E7">
            <v>6</v>
          </cell>
          <cell r="H7">
            <v>165832</v>
          </cell>
        </row>
        <row r="8">
          <cell r="E8">
            <v>6</v>
          </cell>
          <cell r="H8">
            <v>279796</v>
          </cell>
        </row>
        <row r="9">
          <cell r="E9">
            <v>1</v>
          </cell>
          <cell r="H9">
            <v>0</v>
          </cell>
        </row>
        <row r="10">
          <cell r="E10">
            <v>0</v>
          </cell>
          <cell r="H10">
            <v>0</v>
          </cell>
        </row>
        <row r="11">
          <cell r="E11">
            <v>0</v>
          </cell>
          <cell r="H11">
            <v>0</v>
          </cell>
        </row>
        <row r="12">
          <cell r="E12">
            <v>13</v>
          </cell>
          <cell r="H12">
            <v>1809880</v>
          </cell>
        </row>
        <row r="13">
          <cell r="E13">
            <v>0</v>
          </cell>
          <cell r="H13">
            <v>0</v>
          </cell>
        </row>
        <row r="14">
          <cell r="E14">
            <v>1</v>
          </cell>
          <cell r="H14">
            <v>57859</v>
          </cell>
        </row>
        <row r="15">
          <cell r="E15">
            <v>5</v>
          </cell>
          <cell r="H15">
            <v>24511</v>
          </cell>
        </row>
        <row r="16">
          <cell r="E16">
            <v>0</v>
          </cell>
          <cell r="H16">
            <v>0</v>
          </cell>
        </row>
        <row r="17">
          <cell r="E17">
            <v>0</v>
          </cell>
          <cell r="H17">
            <v>0</v>
          </cell>
        </row>
        <row r="18">
          <cell r="E18">
            <v>0</v>
          </cell>
          <cell r="H18">
            <v>0</v>
          </cell>
        </row>
        <row r="19">
          <cell r="E19">
            <v>0</v>
          </cell>
          <cell r="H19">
            <v>0</v>
          </cell>
        </row>
        <row r="21">
          <cell r="E21">
            <v>10</v>
          </cell>
          <cell r="H21">
            <v>9470779</v>
          </cell>
        </row>
        <row r="22">
          <cell r="E22">
            <v>25</v>
          </cell>
          <cell r="H22">
            <v>135902124</v>
          </cell>
        </row>
        <row r="23">
          <cell r="E23">
            <v>0</v>
          </cell>
          <cell r="H23">
            <v>0</v>
          </cell>
        </row>
        <row r="24">
          <cell r="E24">
            <v>0</v>
          </cell>
          <cell r="H24">
            <v>0</v>
          </cell>
        </row>
        <row r="25">
          <cell r="E25">
            <v>0</v>
          </cell>
          <cell r="H25">
            <v>0</v>
          </cell>
        </row>
        <row r="26">
          <cell r="E26">
            <v>12</v>
          </cell>
          <cell r="H26">
            <v>3064609</v>
          </cell>
        </row>
        <row r="27">
          <cell r="E27">
            <v>0</v>
          </cell>
          <cell r="H27">
            <v>0</v>
          </cell>
        </row>
        <row r="28">
          <cell r="E28">
            <v>0</v>
          </cell>
          <cell r="H28">
            <v>0</v>
          </cell>
        </row>
        <row r="29">
          <cell r="E29">
            <v>3</v>
          </cell>
          <cell r="H29">
            <v>666245</v>
          </cell>
        </row>
        <row r="30">
          <cell r="E30">
            <v>0</v>
          </cell>
          <cell r="H30">
            <v>0</v>
          </cell>
        </row>
        <row r="31">
          <cell r="E31">
            <v>2</v>
          </cell>
          <cell r="H31">
            <v>2663244</v>
          </cell>
        </row>
        <row r="32">
          <cell r="E32">
            <v>0</v>
          </cell>
          <cell r="H32">
            <v>0</v>
          </cell>
        </row>
        <row r="33">
          <cell r="E33">
            <v>0</v>
          </cell>
          <cell r="H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A9" sqref="A9:C9"/>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553" t="s">
        <v>291</v>
      </c>
      <c r="B1" s="553"/>
      <c r="C1" s="227" t="s">
        <v>292</v>
      </c>
    </row>
    <row r="2" spans="1:3" ht="48.75" customHeight="1">
      <c r="A2" s="554" t="s">
        <v>300</v>
      </c>
      <c r="B2" s="554"/>
      <c r="C2" s="532" t="s">
        <v>399</v>
      </c>
    </row>
    <row r="3" spans="1:3" ht="15.75">
      <c r="A3" s="551" t="s">
        <v>295</v>
      </c>
      <c r="B3" s="209" t="s">
        <v>297</v>
      </c>
      <c r="C3" s="210" t="s">
        <v>398</v>
      </c>
    </row>
    <row r="4" spans="1:3" ht="15.75">
      <c r="A4" s="551"/>
      <c r="B4" s="209" t="s">
        <v>296</v>
      </c>
      <c r="C4" s="211" t="s">
        <v>425</v>
      </c>
    </row>
    <row r="5" spans="1:3" ht="31.5">
      <c r="A5" s="551"/>
      <c r="B5" s="209" t="s">
        <v>294</v>
      </c>
      <c r="C5" s="547" t="s">
        <v>410</v>
      </c>
    </row>
    <row r="6" spans="1:3" ht="15.75">
      <c r="A6" s="552" t="s">
        <v>293</v>
      </c>
      <c r="B6" s="209" t="s">
        <v>298</v>
      </c>
      <c r="C6" s="210" t="s">
        <v>330</v>
      </c>
    </row>
    <row r="7" spans="1:3" ht="15.75">
      <c r="A7" s="552"/>
      <c r="B7" s="209" t="s">
        <v>296</v>
      </c>
      <c r="C7" s="343" t="str">
        <f>C4</f>
        <v>BR-VT, ngày 03 tháng 06 năm 2022</v>
      </c>
    </row>
    <row r="8" spans="1:3" s="535" customFormat="1" ht="18" customHeight="1">
      <c r="A8" s="555" t="s">
        <v>299</v>
      </c>
      <c r="B8" s="555"/>
      <c r="C8" s="534" t="s">
        <v>426</v>
      </c>
    </row>
    <row r="9" spans="1:3" ht="36" customHeight="1">
      <c r="A9" s="550" t="s">
        <v>306</v>
      </c>
      <c r="B9" s="550"/>
      <c r="C9" s="550"/>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57" customWidth="1"/>
    <col min="2" max="2" width="15.50390625" style="57" customWidth="1"/>
    <col min="3" max="3" width="7.625" style="57" customWidth="1"/>
    <col min="4" max="4" width="5.375" style="57" customWidth="1"/>
    <col min="5" max="5" width="9.00390625" style="57" customWidth="1"/>
    <col min="6" max="6" width="5.625" style="57" customWidth="1"/>
    <col min="7" max="7" width="6.00390625" style="57" customWidth="1"/>
    <col min="8" max="9" width="5.50390625" style="57" customWidth="1"/>
    <col min="10" max="11" width="6.125" style="57" customWidth="1"/>
    <col min="12" max="12" width="6.875" style="57" customWidth="1"/>
    <col min="13" max="13" width="7.25390625" style="78" customWidth="1"/>
    <col min="14" max="15" width="6.25390625" style="78" customWidth="1"/>
    <col min="16" max="16" width="5.25390625" style="78" customWidth="1"/>
    <col min="17" max="17" width="6.625" style="78" customWidth="1"/>
    <col min="18" max="18" width="7.00390625" style="78" customWidth="1"/>
    <col min="19" max="19" width="6.50390625" style="78" customWidth="1"/>
    <col min="20" max="20" width="5.875" style="78" customWidth="1"/>
    <col min="21" max="21" width="6.50390625" style="78" customWidth="1"/>
    <col min="22" max="16384" width="9.00390625" style="57" customWidth="1"/>
  </cols>
  <sheetData>
    <row r="1" spans="1:22" ht="64.5" customHeight="1">
      <c r="A1" s="730" t="s">
        <v>153</v>
      </c>
      <c r="B1" s="730"/>
      <c r="C1" s="730"/>
      <c r="D1" s="730"/>
      <c r="E1" s="730"/>
      <c r="F1" s="733" t="s">
        <v>126</v>
      </c>
      <c r="G1" s="733"/>
      <c r="H1" s="733"/>
      <c r="I1" s="733"/>
      <c r="J1" s="733"/>
      <c r="K1" s="733"/>
      <c r="L1" s="733"/>
      <c r="M1" s="733"/>
      <c r="N1" s="733"/>
      <c r="O1" s="733"/>
      <c r="P1" s="733"/>
      <c r="Q1" s="731" t="s">
        <v>150</v>
      </c>
      <c r="R1" s="731"/>
      <c r="S1" s="731"/>
      <c r="T1" s="731"/>
      <c r="U1" s="731"/>
      <c r="V1" s="61"/>
    </row>
    <row r="2" spans="1:22" s="68" customFormat="1" ht="18" customHeight="1">
      <c r="A2" s="62"/>
      <c r="B2" s="63"/>
      <c r="C2" s="63"/>
      <c r="D2" s="63"/>
      <c r="E2" s="57"/>
      <c r="F2" s="57"/>
      <c r="G2" s="57"/>
      <c r="H2" s="57"/>
      <c r="I2" s="57"/>
      <c r="J2" s="64"/>
      <c r="K2" s="64"/>
      <c r="L2" s="65">
        <f>COUNTBLANK(E9:U22)</f>
        <v>238</v>
      </c>
      <c r="M2" s="66">
        <f>COUNTA(E11:U11)</f>
        <v>0</v>
      </c>
      <c r="N2" s="66">
        <f>L2+M2</f>
        <v>238</v>
      </c>
      <c r="O2" s="66"/>
      <c r="P2" s="67"/>
      <c r="Q2" s="67"/>
      <c r="R2" s="732" t="s">
        <v>120</v>
      </c>
      <c r="S2" s="732"/>
      <c r="T2" s="732"/>
      <c r="U2" s="732"/>
      <c r="V2" s="57"/>
    </row>
    <row r="3" spans="1:22" s="69" customFormat="1" ht="15.75" customHeight="1">
      <c r="A3" s="725" t="s">
        <v>21</v>
      </c>
      <c r="B3" s="725"/>
      <c r="C3" s="707" t="s">
        <v>132</v>
      </c>
      <c r="D3" s="723" t="s">
        <v>134</v>
      </c>
      <c r="E3" s="726" t="s">
        <v>75</v>
      </c>
      <c r="F3" s="727"/>
      <c r="G3" s="710" t="s">
        <v>36</v>
      </c>
      <c r="H3" s="710" t="s">
        <v>82</v>
      </c>
      <c r="I3" s="728" t="s">
        <v>37</v>
      </c>
      <c r="J3" s="729"/>
      <c r="K3" s="729"/>
      <c r="L3" s="729"/>
      <c r="M3" s="729"/>
      <c r="N3" s="729"/>
      <c r="O3" s="729"/>
      <c r="P3" s="729"/>
      <c r="Q3" s="729"/>
      <c r="R3" s="729"/>
      <c r="S3" s="729"/>
      <c r="T3" s="724" t="s">
        <v>103</v>
      </c>
      <c r="U3" s="723" t="s">
        <v>108</v>
      </c>
      <c r="V3" s="68"/>
    </row>
    <row r="4" spans="1:22" s="68" customFormat="1" ht="15.75" customHeight="1">
      <c r="A4" s="725"/>
      <c r="B4" s="725"/>
      <c r="C4" s="708"/>
      <c r="D4" s="723"/>
      <c r="E4" s="714" t="s">
        <v>137</v>
      </c>
      <c r="F4" s="714" t="s">
        <v>62</v>
      </c>
      <c r="G4" s="710"/>
      <c r="H4" s="710"/>
      <c r="I4" s="710" t="s">
        <v>37</v>
      </c>
      <c r="J4" s="723" t="s">
        <v>38</v>
      </c>
      <c r="K4" s="723"/>
      <c r="L4" s="723"/>
      <c r="M4" s="723"/>
      <c r="N4" s="723"/>
      <c r="O4" s="723"/>
      <c r="P4" s="723"/>
      <c r="Q4" s="720" t="s">
        <v>139</v>
      </c>
      <c r="R4" s="720" t="s">
        <v>148</v>
      </c>
      <c r="S4" s="720" t="s">
        <v>81</v>
      </c>
      <c r="T4" s="724"/>
      <c r="U4" s="723"/>
      <c r="V4" s="69"/>
    </row>
    <row r="5" spans="1:21" s="68" customFormat="1" ht="18" customHeight="1">
      <c r="A5" s="725"/>
      <c r="B5" s="725"/>
      <c r="C5" s="708"/>
      <c r="D5" s="723"/>
      <c r="E5" s="715"/>
      <c r="F5" s="715"/>
      <c r="G5" s="710"/>
      <c r="H5" s="710"/>
      <c r="I5" s="710"/>
      <c r="J5" s="710" t="s">
        <v>61</v>
      </c>
      <c r="K5" s="711" t="s">
        <v>4</v>
      </c>
      <c r="L5" s="712"/>
      <c r="M5" s="712"/>
      <c r="N5" s="712"/>
      <c r="O5" s="712"/>
      <c r="P5" s="713"/>
      <c r="Q5" s="722"/>
      <c r="R5" s="722"/>
      <c r="S5" s="722"/>
      <c r="T5" s="724"/>
      <c r="U5" s="723"/>
    </row>
    <row r="6" spans="1:21" s="68" customFormat="1" ht="18.75" customHeight="1">
      <c r="A6" s="725"/>
      <c r="B6" s="725"/>
      <c r="C6" s="708"/>
      <c r="D6" s="723"/>
      <c r="E6" s="715"/>
      <c r="F6" s="715"/>
      <c r="G6" s="710"/>
      <c r="H6" s="710"/>
      <c r="I6" s="710"/>
      <c r="J6" s="710"/>
      <c r="K6" s="720" t="s">
        <v>96</v>
      </c>
      <c r="L6" s="711" t="s">
        <v>4</v>
      </c>
      <c r="M6" s="713"/>
      <c r="N6" s="720" t="s">
        <v>42</v>
      </c>
      <c r="O6" s="720" t="s">
        <v>147</v>
      </c>
      <c r="P6" s="720" t="s">
        <v>46</v>
      </c>
      <c r="Q6" s="722"/>
      <c r="R6" s="722"/>
      <c r="S6" s="722"/>
      <c r="T6" s="724"/>
      <c r="U6" s="723"/>
    </row>
    <row r="7" spans="1:22" ht="36">
      <c r="A7" s="725"/>
      <c r="B7" s="725"/>
      <c r="C7" s="709"/>
      <c r="D7" s="723"/>
      <c r="E7" s="716"/>
      <c r="F7" s="716"/>
      <c r="G7" s="710"/>
      <c r="H7" s="710"/>
      <c r="I7" s="710"/>
      <c r="J7" s="710"/>
      <c r="K7" s="721"/>
      <c r="L7" s="58" t="s">
        <v>39</v>
      </c>
      <c r="M7" s="58" t="s">
        <v>97</v>
      </c>
      <c r="N7" s="721"/>
      <c r="O7" s="721"/>
      <c r="P7" s="721"/>
      <c r="Q7" s="721"/>
      <c r="R7" s="721"/>
      <c r="S7" s="721"/>
      <c r="T7" s="724"/>
      <c r="U7" s="723"/>
      <c r="V7" s="68"/>
    </row>
    <row r="8" spans="1:21" ht="15.75">
      <c r="A8" s="718" t="s">
        <v>3</v>
      </c>
      <c r="B8" s="718"/>
      <c r="C8" s="70" t="s">
        <v>13</v>
      </c>
      <c r="D8" s="70" t="s">
        <v>14</v>
      </c>
      <c r="E8" s="70" t="s">
        <v>19</v>
      </c>
      <c r="F8" s="70" t="s">
        <v>22</v>
      </c>
      <c r="G8" s="70" t="s">
        <v>23</v>
      </c>
      <c r="H8" s="70" t="s">
        <v>24</v>
      </c>
      <c r="I8" s="70" t="s">
        <v>25</v>
      </c>
      <c r="J8" s="70" t="s">
        <v>26</v>
      </c>
      <c r="K8" s="70" t="s">
        <v>27</v>
      </c>
      <c r="L8" s="70" t="s">
        <v>29</v>
      </c>
      <c r="M8" s="70" t="s">
        <v>30</v>
      </c>
      <c r="N8" s="70" t="s">
        <v>104</v>
      </c>
      <c r="O8" s="70" t="s">
        <v>101</v>
      </c>
      <c r="P8" s="70" t="s">
        <v>105</v>
      </c>
      <c r="Q8" s="70" t="s">
        <v>106</v>
      </c>
      <c r="R8" s="70" t="s">
        <v>107</v>
      </c>
      <c r="S8" s="70" t="s">
        <v>118</v>
      </c>
      <c r="T8" s="70" t="s">
        <v>131</v>
      </c>
      <c r="U8" s="70" t="s">
        <v>133</v>
      </c>
    </row>
    <row r="9" spans="1:21" ht="15.75">
      <c r="A9" s="718" t="s">
        <v>10</v>
      </c>
      <c r="B9" s="718"/>
      <c r="C9" s="71"/>
      <c r="D9" s="71"/>
      <c r="E9" s="71"/>
      <c r="F9" s="71"/>
      <c r="G9" s="71"/>
      <c r="H9" s="71"/>
      <c r="I9" s="71"/>
      <c r="J9" s="71"/>
      <c r="K9" s="71"/>
      <c r="L9" s="71"/>
      <c r="M9" s="71"/>
      <c r="N9" s="71"/>
      <c r="O9" s="71"/>
      <c r="P9" s="72"/>
      <c r="Q9" s="72"/>
      <c r="R9" s="72"/>
      <c r="S9" s="72"/>
      <c r="T9" s="71"/>
      <c r="U9" s="71"/>
    </row>
    <row r="10" spans="1:21" ht="15.75">
      <c r="A10" s="73" t="s">
        <v>0</v>
      </c>
      <c r="B10" s="74" t="s">
        <v>28</v>
      </c>
      <c r="C10" s="71"/>
      <c r="D10" s="71"/>
      <c r="E10" s="71"/>
      <c r="F10" s="71"/>
      <c r="G10" s="71"/>
      <c r="H10" s="71"/>
      <c r="I10" s="71"/>
      <c r="J10" s="71"/>
      <c r="K10" s="71"/>
      <c r="L10" s="71"/>
      <c r="M10" s="71"/>
      <c r="N10" s="71"/>
      <c r="O10" s="71"/>
      <c r="P10" s="72"/>
      <c r="Q10" s="72"/>
      <c r="R10" s="72"/>
      <c r="S10" s="72"/>
      <c r="T10" s="71"/>
      <c r="U10" s="71"/>
    </row>
    <row r="11" spans="1:21" ht="15.75">
      <c r="A11" s="75" t="s">
        <v>13</v>
      </c>
      <c r="B11" s="76" t="s">
        <v>6</v>
      </c>
      <c r="C11" s="71"/>
      <c r="D11" s="71"/>
      <c r="E11" s="71"/>
      <c r="F11" s="71"/>
      <c r="G11" s="71"/>
      <c r="H11" s="71"/>
      <c r="I11" s="71"/>
      <c r="J11" s="71"/>
      <c r="K11" s="71"/>
      <c r="L11" s="71"/>
      <c r="M11" s="71"/>
      <c r="N11" s="71"/>
      <c r="O11" s="71"/>
      <c r="P11" s="71"/>
      <c r="Q11" s="71"/>
      <c r="R11" s="71"/>
      <c r="S11" s="71"/>
      <c r="T11" s="71"/>
      <c r="U11" s="71"/>
    </row>
    <row r="12" spans="1:21" ht="15.75">
      <c r="A12" s="75" t="s">
        <v>14</v>
      </c>
      <c r="B12" s="76" t="s">
        <v>6</v>
      </c>
      <c r="C12" s="71"/>
      <c r="D12" s="71"/>
      <c r="E12" s="71"/>
      <c r="F12" s="71"/>
      <c r="G12" s="71"/>
      <c r="H12" s="71"/>
      <c r="I12" s="71"/>
      <c r="J12" s="71"/>
      <c r="K12" s="71"/>
      <c r="L12" s="71"/>
      <c r="M12" s="71"/>
      <c r="N12" s="71"/>
      <c r="O12" s="71"/>
      <c r="P12" s="72"/>
      <c r="Q12" s="72"/>
      <c r="R12" s="72"/>
      <c r="S12" s="72"/>
      <c r="T12" s="71"/>
      <c r="U12" s="71"/>
    </row>
    <row r="13" spans="1:21" ht="15.75">
      <c r="A13" s="75" t="s">
        <v>9</v>
      </c>
      <c r="B13" s="76" t="s">
        <v>11</v>
      </c>
      <c r="C13" s="71"/>
      <c r="D13" s="71"/>
      <c r="E13" s="71"/>
      <c r="F13" s="71"/>
      <c r="G13" s="71"/>
      <c r="H13" s="71"/>
      <c r="I13" s="71"/>
      <c r="J13" s="71"/>
      <c r="K13" s="71"/>
      <c r="L13" s="71"/>
      <c r="M13" s="71"/>
      <c r="N13" s="71"/>
      <c r="O13" s="71"/>
      <c r="P13" s="72"/>
      <c r="Q13" s="72"/>
      <c r="R13" s="72"/>
      <c r="S13" s="72"/>
      <c r="T13" s="71"/>
      <c r="U13" s="71"/>
    </row>
    <row r="14" spans="1:21" ht="15.75">
      <c r="A14" s="73" t="s">
        <v>1</v>
      </c>
      <c r="B14" s="74" t="s">
        <v>8</v>
      </c>
      <c r="C14" s="71"/>
      <c r="D14" s="71"/>
      <c r="E14" s="71"/>
      <c r="F14" s="71"/>
      <c r="G14" s="71"/>
      <c r="H14" s="71"/>
      <c r="I14" s="71"/>
      <c r="J14" s="71"/>
      <c r="K14" s="71"/>
      <c r="L14" s="71"/>
      <c r="M14" s="71"/>
      <c r="N14" s="71"/>
      <c r="O14" s="71"/>
      <c r="P14" s="72"/>
      <c r="Q14" s="72"/>
      <c r="R14" s="72"/>
      <c r="S14" s="72"/>
      <c r="T14" s="71"/>
      <c r="U14" s="71"/>
    </row>
    <row r="15" spans="1:21" ht="15.75">
      <c r="A15" s="73" t="s">
        <v>13</v>
      </c>
      <c r="B15" s="74" t="s">
        <v>5</v>
      </c>
      <c r="C15" s="71"/>
      <c r="D15" s="71"/>
      <c r="E15" s="71"/>
      <c r="F15" s="71"/>
      <c r="G15" s="71"/>
      <c r="H15" s="71"/>
      <c r="I15" s="71"/>
      <c r="J15" s="71"/>
      <c r="K15" s="71"/>
      <c r="L15" s="71"/>
      <c r="M15" s="71"/>
      <c r="N15" s="71"/>
      <c r="O15" s="71"/>
      <c r="P15" s="72"/>
      <c r="Q15" s="72"/>
      <c r="R15" s="72"/>
      <c r="S15" s="72"/>
      <c r="T15" s="71"/>
      <c r="U15" s="71"/>
    </row>
    <row r="16" spans="1:21" ht="15.75">
      <c r="A16" s="75" t="s">
        <v>15</v>
      </c>
      <c r="B16" s="76" t="s">
        <v>6</v>
      </c>
      <c r="C16" s="71"/>
      <c r="D16" s="71"/>
      <c r="E16" s="71"/>
      <c r="F16" s="71"/>
      <c r="G16" s="71"/>
      <c r="H16" s="71"/>
      <c r="I16" s="71"/>
      <c r="J16" s="71"/>
      <c r="K16" s="71"/>
      <c r="L16" s="71"/>
      <c r="M16" s="71"/>
      <c r="N16" s="71"/>
      <c r="O16" s="71"/>
      <c r="P16" s="72"/>
      <c r="Q16" s="72"/>
      <c r="R16" s="72"/>
      <c r="S16" s="72"/>
      <c r="T16" s="71"/>
      <c r="U16" s="71"/>
    </row>
    <row r="17" spans="1:21" ht="15.75">
      <c r="A17" s="75" t="s">
        <v>16</v>
      </c>
      <c r="B17" s="76" t="s">
        <v>7</v>
      </c>
      <c r="C17" s="71"/>
      <c r="D17" s="71"/>
      <c r="E17" s="71"/>
      <c r="F17" s="71"/>
      <c r="G17" s="71"/>
      <c r="H17" s="71"/>
      <c r="I17" s="71"/>
      <c r="J17" s="71"/>
      <c r="K17" s="71"/>
      <c r="L17" s="71"/>
      <c r="M17" s="71"/>
      <c r="N17" s="71"/>
      <c r="O17" s="71"/>
      <c r="P17" s="72"/>
      <c r="Q17" s="72"/>
      <c r="R17" s="72"/>
      <c r="S17" s="72"/>
      <c r="T17" s="71"/>
      <c r="U17" s="71"/>
    </row>
    <row r="18" spans="1:21" ht="15.75">
      <c r="A18" s="75" t="s">
        <v>9</v>
      </c>
      <c r="B18" s="76" t="s">
        <v>11</v>
      </c>
      <c r="C18" s="71"/>
      <c r="D18" s="71"/>
      <c r="E18" s="71"/>
      <c r="F18" s="71"/>
      <c r="G18" s="71"/>
      <c r="H18" s="71"/>
      <c r="I18" s="71"/>
      <c r="J18" s="71"/>
      <c r="K18" s="71"/>
      <c r="L18" s="71"/>
      <c r="M18" s="71"/>
      <c r="N18" s="71"/>
      <c r="O18" s="71"/>
      <c r="P18" s="72"/>
      <c r="Q18" s="72"/>
      <c r="R18" s="72"/>
      <c r="S18" s="72"/>
      <c r="T18" s="71"/>
      <c r="U18" s="71"/>
    </row>
    <row r="19" spans="1:21" ht="15.75">
      <c r="A19" s="73" t="s">
        <v>14</v>
      </c>
      <c r="B19" s="74" t="s">
        <v>59</v>
      </c>
      <c r="C19" s="71"/>
      <c r="D19" s="71"/>
      <c r="E19" s="71"/>
      <c r="F19" s="71"/>
      <c r="G19" s="71"/>
      <c r="H19" s="71"/>
      <c r="I19" s="71"/>
      <c r="J19" s="71"/>
      <c r="K19" s="71"/>
      <c r="L19" s="71"/>
      <c r="M19" s="71"/>
      <c r="N19" s="71"/>
      <c r="O19" s="71"/>
      <c r="P19" s="72"/>
      <c r="Q19" s="72"/>
      <c r="R19" s="72"/>
      <c r="S19" s="72"/>
      <c r="T19" s="71"/>
      <c r="U19" s="71"/>
    </row>
    <row r="20" spans="1:21" ht="15.75">
      <c r="A20" s="75" t="s">
        <v>17</v>
      </c>
      <c r="B20" s="76" t="s">
        <v>6</v>
      </c>
      <c r="C20" s="71"/>
      <c r="D20" s="71"/>
      <c r="E20" s="71"/>
      <c r="F20" s="71"/>
      <c r="G20" s="71"/>
      <c r="H20" s="71"/>
      <c r="I20" s="71"/>
      <c r="J20" s="71"/>
      <c r="K20" s="71"/>
      <c r="L20" s="71"/>
      <c r="M20" s="71"/>
      <c r="N20" s="71"/>
      <c r="O20" s="71"/>
      <c r="P20" s="72"/>
      <c r="Q20" s="72"/>
      <c r="R20" s="72"/>
      <c r="S20" s="72"/>
      <c r="T20" s="71"/>
      <c r="U20" s="71"/>
    </row>
    <row r="21" spans="1:21" ht="15.75">
      <c r="A21" s="75" t="s">
        <v>18</v>
      </c>
      <c r="B21" s="76" t="s">
        <v>7</v>
      </c>
      <c r="C21" s="71"/>
      <c r="D21" s="71"/>
      <c r="E21" s="71"/>
      <c r="F21" s="71"/>
      <c r="G21" s="71"/>
      <c r="H21" s="71"/>
      <c r="I21" s="71"/>
      <c r="J21" s="71"/>
      <c r="K21" s="71"/>
      <c r="L21" s="71"/>
      <c r="M21" s="71"/>
      <c r="N21" s="71"/>
      <c r="O21" s="71"/>
      <c r="P21" s="72"/>
      <c r="Q21" s="72"/>
      <c r="R21" s="72"/>
      <c r="S21" s="72"/>
      <c r="T21" s="71"/>
      <c r="U21" s="71"/>
    </row>
    <row r="22" spans="1:22" s="77" customFormat="1" ht="15.75">
      <c r="A22" s="75" t="s">
        <v>9</v>
      </c>
      <c r="B22" s="76" t="s">
        <v>11</v>
      </c>
      <c r="C22" s="71"/>
      <c r="D22" s="71"/>
      <c r="E22" s="71"/>
      <c r="F22" s="71"/>
      <c r="G22" s="71"/>
      <c r="H22" s="71"/>
      <c r="I22" s="71"/>
      <c r="J22" s="71"/>
      <c r="K22" s="71"/>
      <c r="L22" s="71"/>
      <c r="M22" s="71"/>
      <c r="N22" s="71"/>
      <c r="O22" s="71"/>
      <c r="P22" s="72"/>
      <c r="Q22" s="72"/>
      <c r="R22" s="72"/>
      <c r="S22" s="72"/>
      <c r="T22" s="71"/>
      <c r="U22" s="71"/>
      <c r="V22" s="57"/>
    </row>
    <row r="23" spans="1:22" ht="51.75" customHeight="1">
      <c r="A23" s="717" t="s">
        <v>119</v>
      </c>
      <c r="B23" s="717"/>
      <c r="C23" s="717"/>
      <c r="D23" s="717"/>
      <c r="E23" s="717"/>
      <c r="F23" s="717"/>
      <c r="G23" s="717"/>
      <c r="H23" s="717"/>
      <c r="I23" s="77"/>
      <c r="J23" s="77"/>
      <c r="K23" s="77"/>
      <c r="L23" s="77"/>
      <c r="M23" s="77"/>
      <c r="N23" s="719" t="s">
        <v>127</v>
      </c>
      <c r="O23" s="719"/>
      <c r="P23" s="719"/>
      <c r="Q23" s="719"/>
      <c r="R23" s="719"/>
      <c r="S23" s="719"/>
      <c r="T23" s="719"/>
      <c r="U23" s="719"/>
      <c r="V23" s="77"/>
    </row>
  </sheetData>
  <sheetProtection/>
  <mergeCells count="31">
    <mergeCell ref="Q4:Q7"/>
    <mergeCell ref="N6:N7"/>
    <mergeCell ref="L6:M6"/>
    <mergeCell ref="J4:P4"/>
    <mergeCell ref="I3:S3"/>
    <mergeCell ref="R4:R7"/>
    <mergeCell ref="A1:E1"/>
    <mergeCell ref="Q1:U1"/>
    <mergeCell ref="R2:U2"/>
    <mergeCell ref="F1:P1"/>
    <mergeCell ref="G3:G7"/>
    <mergeCell ref="S4:S7"/>
    <mergeCell ref="U3:U7"/>
    <mergeCell ref="A8:B8"/>
    <mergeCell ref="T3:T7"/>
    <mergeCell ref="A3:B7"/>
    <mergeCell ref="D3:D7"/>
    <mergeCell ref="O6:O7"/>
    <mergeCell ref="H3:H7"/>
    <mergeCell ref="P6:P7"/>
    <mergeCell ref="E3:F3"/>
    <mergeCell ref="C3:C7"/>
    <mergeCell ref="I4:I7"/>
    <mergeCell ref="K5:P5"/>
    <mergeCell ref="E4:E7"/>
    <mergeCell ref="A23:H23"/>
    <mergeCell ref="A9:B9"/>
    <mergeCell ref="F4:F7"/>
    <mergeCell ref="N23:U23"/>
    <mergeCell ref="J5:J7"/>
    <mergeCell ref="K6:K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AD97"/>
  <sheetViews>
    <sheetView zoomScale="85" zoomScaleNormal="85" zoomScaleSheetLayoutView="85" zoomScalePageLayoutView="0" workbookViewId="0" topLeftCell="A1">
      <selection activeCell="V2" sqref="V2"/>
    </sheetView>
  </sheetViews>
  <sheetFormatPr defaultColWidth="9.00390625" defaultRowHeight="15.75"/>
  <cols>
    <col min="1" max="1" width="3.50390625" style="4" customWidth="1"/>
    <col min="2" max="2" width="14.75390625" style="31" customWidth="1"/>
    <col min="3" max="3" width="9.75390625" style="4" customWidth="1"/>
    <col min="4" max="4" width="9.875" style="4" customWidth="1"/>
    <col min="5" max="5" width="10.25390625" style="4" customWidth="1"/>
    <col min="6" max="6" width="10.00390625" style="4" customWidth="1"/>
    <col min="7" max="7" width="7.875" style="4" customWidth="1"/>
    <col min="8" max="8" width="9.625" style="4" customWidth="1"/>
    <col min="9" max="10" width="9.50390625" style="4" customWidth="1"/>
    <col min="11" max="11" width="9.75390625" style="4" customWidth="1"/>
    <col min="12" max="12" width="8.50390625" style="4" customWidth="1"/>
    <col min="13" max="13" width="8.125" style="8" customWidth="1"/>
    <col min="14" max="14" width="10.25390625" style="8" customWidth="1"/>
    <col min="15" max="15" width="8.875" style="8" customWidth="1"/>
    <col min="16" max="16" width="7.875" style="8" customWidth="1"/>
    <col min="17" max="17" width="10.375" style="8" customWidth="1"/>
    <col min="18" max="18" width="9.00390625" style="8" customWidth="1"/>
    <col min="19" max="19" width="8.00390625" style="8" customWidth="1"/>
    <col min="20" max="20" width="10.75390625" style="8" customWidth="1"/>
    <col min="21" max="21" width="7.25390625" style="501" customWidth="1"/>
    <col min="22" max="27" width="8.00390625" style="356" customWidth="1"/>
    <col min="28" max="16384" width="9.00390625" style="4" customWidth="1"/>
  </cols>
  <sheetData>
    <row r="1" spans="1:21" ht="65.25" customHeight="1">
      <c r="A1" s="611" t="s">
        <v>322</v>
      </c>
      <c r="B1" s="611"/>
      <c r="C1" s="611"/>
      <c r="D1" s="611"/>
      <c r="E1" s="558" t="s">
        <v>424</v>
      </c>
      <c r="F1" s="558"/>
      <c r="G1" s="558"/>
      <c r="H1" s="558"/>
      <c r="I1" s="558"/>
      <c r="J1" s="558"/>
      <c r="K1" s="558"/>
      <c r="L1" s="558"/>
      <c r="M1" s="558"/>
      <c r="N1" s="558"/>
      <c r="O1" s="558"/>
      <c r="P1" s="609" t="str">
        <f>TT!C2</f>
        <v>Đơn vị  báo cáo: 
Cục THADS tỉnh Bà Rịa-Vũng Tàu
Đơn vị nhận báo cáo: 
Tổng Cục Thi hành án dân sự</v>
      </c>
      <c r="Q1" s="609"/>
      <c r="R1" s="609"/>
      <c r="S1" s="609"/>
      <c r="T1" s="609"/>
      <c r="U1" s="609"/>
    </row>
    <row r="2" spans="1:21" ht="17.25" customHeight="1">
      <c r="A2" s="23"/>
      <c r="B2" s="312"/>
      <c r="C2" s="25"/>
      <c r="D2" s="6"/>
      <c r="E2" s="6"/>
      <c r="F2" s="6"/>
      <c r="G2" s="6"/>
      <c r="H2" s="32"/>
      <c r="I2" s="33">
        <f>COUNTBLANK(D10:U24)</f>
        <v>1</v>
      </c>
      <c r="J2" s="34">
        <f>COUNTA(D10:U24)</f>
        <v>270</v>
      </c>
      <c r="K2" s="34">
        <f>I2+J2</f>
        <v>271</v>
      </c>
      <c r="L2" s="34"/>
      <c r="M2" s="35"/>
      <c r="N2" s="24"/>
      <c r="O2" s="24"/>
      <c r="P2" s="612" t="s">
        <v>161</v>
      </c>
      <c r="Q2" s="612"/>
      <c r="R2" s="612"/>
      <c r="S2" s="612"/>
      <c r="T2" s="612"/>
      <c r="U2" s="612"/>
    </row>
    <row r="3" spans="1:27" s="11" customFormat="1" ht="15.75" customHeight="1">
      <c r="A3" s="688" t="s">
        <v>136</v>
      </c>
      <c r="B3" s="688" t="s">
        <v>157</v>
      </c>
      <c r="C3" s="605" t="s">
        <v>134</v>
      </c>
      <c r="D3" s="605" t="s">
        <v>4</v>
      </c>
      <c r="E3" s="605"/>
      <c r="F3" s="691" t="s">
        <v>36</v>
      </c>
      <c r="G3" s="705" t="s">
        <v>158</v>
      </c>
      <c r="H3" s="691" t="s">
        <v>37</v>
      </c>
      <c r="I3" s="606" t="s">
        <v>4</v>
      </c>
      <c r="J3" s="607"/>
      <c r="K3" s="607"/>
      <c r="L3" s="607"/>
      <c r="M3" s="607"/>
      <c r="N3" s="607"/>
      <c r="O3" s="607"/>
      <c r="P3" s="607"/>
      <c r="Q3" s="607"/>
      <c r="R3" s="607"/>
      <c r="S3" s="607"/>
      <c r="T3" s="701" t="s">
        <v>103</v>
      </c>
      <c r="U3" s="603" t="s">
        <v>160</v>
      </c>
      <c r="V3" s="737"/>
      <c r="W3" s="736"/>
      <c r="X3" s="350"/>
      <c r="Y3" s="350"/>
      <c r="Z3" s="350"/>
      <c r="AA3" s="350"/>
    </row>
    <row r="4" spans="1:27" s="12" customFormat="1" ht="15.75" customHeight="1">
      <c r="A4" s="689"/>
      <c r="B4" s="689"/>
      <c r="C4" s="605"/>
      <c r="D4" s="605" t="s">
        <v>137</v>
      </c>
      <c r="E4" s="605" t="s">
        <v>62</v>
      </c>
      <c r="F4" s="691"/>
      <c r="G4" s="705"/>
      <c r="H4" s="691"/>
      <c r="I4" s="691" t="s">
        <v>61</v>
      </c>
      <c r="J4" s="605" t="s">
        <v>4</v>
      </c>
      <c r="K4" s="605"/>
      <c r="L4" s="605"/>
      <c r="M4" s="605"/>
      <c r="N4" s="605"/>
      <c r="O4" s="605"/>
      <c r="P4" s="605"/>
      <c r="Q4" s="705" t="s">
        <v>139</v>
      </c>
      <c r="R4" s="691" t="s">
        <v>148</v>
      </c>
      <c r="S4" s="704" t="s">
        <v>81</v>
      </c>
      <c r="T4" s="702"/>
      <c r="U4" s="604"/>
      <c r="V4" s="737"/>
      <c r="W4" s="736"/>
      <c r="X4" s="351"/>
      <c r="Y4" s="351"/>
      <c r="Z4" s="351"/>
      <c r="AA4" s="351"/>
    </row>
    <row r="5" spans="1:27" s="11" customFormat="1" ht="15.75" customHeight="1">
      <c r="A5" s="689"/>
      <c r="B5" s="689"/>
      <c r="C5" s="605"/>
      <c r="D5" s="605"/>
      <c r="E5" s="605"/>
      <c r="F5" s="691"/>
      <c r="G5" s="705"/>
      <c r="H5" s="691"/>
      <c r="I5" s="691"/>
      <c r="J5" s="691" t="s">
        <v>96</v>
      </c>
      <c r="K5" s="605" t="s">
        <v>4</v>
      </c>
      <c r="L5" s="605"/>
      <c r="M5" s="605"/>
      <c r="N5" s="691" t="s">
        <v>42</v>
      </c>
      <c r="O5" s="691" t="s">
        <v>147</v>
      </c>
      <c r="P5" s="691" t="s">
        <v>46</v>
      </c>
      <c r="Q5" s="705"/>
      <c r="R5" s="691"/>
      <c r="S5" s="704"/>
      <c r="T5" s="702"/>
      <c r="U5" s="604"/>
      <c r="V5" s="737"/>
      <c r="W5" s="736"/>
      <c r="X5" s="350"/>
      <c r="Y5" s="350"/>
      <c r="Z5" s="350"/>
      <c r="AA5" s="350"/>
    </row>
    <row r="6" spans="1:27" s="11" customFormat="1" ht="15.75" customHeight="1">
      <c r="A6" s="689"/>
      <c r="B6" s="689"/>
      <c r="C6" s="605"/>
      <c r="D6" s="605"/>
      <c r="E6" s="605"/>
      <c r="F6" s="691"/>
      <c r="G6" s="705"/>
      <c r="H6" s="691"/>
      <c r="I6" s="691"/>
      <c r="J6" s="691"/>
      <c r="K6" s="605"/>
      <c r="L6" s="605"/>
      <c r="M6" s="605"/>
      <c r="N6" s="691"/>
      <c r="O6" s="691"/>
      <c r="P6" s="691"/>
      <c r="Q6" s="705"/>
      <c r="R6" s="691"/>
      <c r="S6" s="704"/>
      <c r="T6" s="702"/>
      <c r="U6" s="604"/>
      <c r="V6" s="737"/>
      <c r="W6" s="736"/>
      <c r="X6" s="350"/>
      <c r="Y6" s="350"/>
      <c r="Z6" s="350"/>
      <c r="AA6" s="350"/>
    </row>
    <row r="7" spans="1:27" s="11" customFormat="1" ht="30.75" customHeight="1">
      <c r="A7" s="690"/>
      <c r="B7" s="690"/>
      <c r="C7" s="605"/>
      <c r="D7" s="605"/>
      <c r="E7" s="605"/>
      <c r="F7" s="691"/>
      <c r="G7" s="705"/>
      <c r="H7" s="691"/>
      <c r="I7" s="691"/>
      <c r="J7" s="691"/>
      <c r="K7" s="54" t="s">
        <v>39</v>
      </c>
      <c r="L7" s="54" t="s">
        <v>138</v>
      </c>
      <c r="M7" s="390" t="s">
        <v>156</v>
      </c>
      <c r="N7" s="691"/>
      <c r="O7" s="691"/>
      <c r="P7" s="691"/>
      <c r="Q7" s="705"/>
      <c r="R7" s="691"/>
      <c r="S7" s="704"/>
      <c r="T7" s="703"/>
      <c r="U7" s="604"/>
      <c r="V7" s="737"/>
      <c r="W7" s="736"/>
      <c r="X7" s="350"/>
      <c r="Y7" s="350"/>
      <c r="Z7" s="350"/>
      <c r="AA7" s="350"/>
    </row>
    <row r="8" spans="1:21" ht="14.25" customHeight="1">
      <c r="A8" s="692" t="s">
        <v>3</v>
      </c>
      <c r="B8" s="693"/>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495" t="s">
        <v>133</v>
      </c>
    </row>
    <row r="9" spans="1:30" ht="18" customHeight="1">
      <c r="A9" s="734" t="s">
        <v>12</v>
      </c>
      <c r="B9" s="735"/>
      <c r="C9" s="455">
        <f>C10+C24</f>
        <v>3168830822.2</v>
      </c>
      <c r="D9" s="455">
        <f aca="true" t="shared" si="0" ref="D9:T9">D10+D24</f>
        <v>2435702043.472</v>
      </c>
      <c r="E9" s="455">
        <f t="shared" si="0"/>
        <v>733128778.7279999</v>
      </c>
      <c r="F9" s="455">
        <f t="shared" si="0"/>
        <v>109656558.667</v>
      </c>
      <c r="G9" s="455">
        <f t="shared" si="0"/>
        <v>87800</v>
      </c>
      <c r="H9" s="337">
        <f>I9+Q9+R9+S9</f>
        <v>3059086463.533</v>
      </c>
      <c r="I9" s="337">
        <f t="shared" si="0"/>
        <v>1550113999.486</v>
      </c>
      <c r="J9" s="455">
        <f t="shared" si="0"/>
        <v>626007970.806</v>
      </c>
      <c r="K9" s="455">
        <f t="shared" si="0"/>
        <v>472681950.806</v>
      </c>
      <c r="L9" s="455">
        <f t="shared" si="0"/>
        <v>153326020</v>
      </c>
      <c r="M9" s="455">
        <f t="shared" si="0"/>
        <v>0</v>
      </c>
      <c r="N9" s="455">
        <f t="shared" si="0"/>
        <v>920316184.6800001</v>
      </c>
      <c r="O9" s="455">
        <f t="shared" si="0"/>
        <v>1787443</v>
      </c>
      <c r="P9" s="455">
        <f t="shared" si="0"/>
        <v>2002401</v>
      </c>
      <c r="Q9" s="337">
        <f t="shared" si="0"/>
        <v>1337765102.047</v>
      </c>
      <c r="R9" s="337">
        <f t="shared" si="0"/>
        <v>154509198</v>
      </c>
      <c r="S9" s="337">
        <f t="shared" si="0"/>
        <v>16698164</v>
      </c>
      <c r="T9" s="337">
        <f t="shared" si="0"/>
        <v>2433078492.727</v>
      </c>
      <c r="U9" s="496">
        <f>IF(I9&lt;&gt;0,J9/I9,"")</f>
        <v>0.40384640807939093</v>
      </c>
      <c r="V9" s="357">
        <f>C9-F9-G9-H9</f>
        <v>0</v>
      </c>
      <c r="W9" s="357">
        <f>I9-J9-N9-O9-P9</f>
        <v>0</v>
      </c>
      <c r="X9" s="358">
        <f>H9-SUM(K9:S9)</f>
        <v>0</v>
      </c>
      <c r="Y9" s="358"/>
      <c r="Z9" s="738" t="s">
        <v>401</v>
      </c>
      <c r="AA9" s="738"/>
      <c r="AB9" s="738"/>
      <c r="AC9" s="542">
        <v>0.41</v>
      </c>
      <c r="AD9" s="542">
        <f>AC9-U9</f>
        <v>0.006153591920609047</v>
      </c>
    </row>
    <row r="10" spans="1:30" s="178" customFormat="1" ht="18" customHeight="1">
      <c r="A10" s="334" t="s">
        <v>0</v>
      </c>
      <c r="B10" s="338" t="s">
        <v>28</v>
      </c>
      <c r="C10" s="456">
        <f>SUM(C11:C23)</f>
        <v>685077226</v>
      </c>
      <c r="D10" s="533">
        <f>SUM(D11:D23)</f>
        <v>614146460</v>
      </c>
      <c r="E10" s="533">
        <f>SUM(E11:E23)</f>
        <v>70930766</v>
      </c>
      <c r="F10" s="533">
        <f>SUM(F11:F23)</f>
        <v>878554</v>
      </c>
      <c r="G10" s="533">
        <f>SUM(G11:G23)</f>
        <v>0</v>
      </c>
      <c r="H10" s="456">
        <f>I10+Q10+R10+S10</f>
        <v>684198672</v>
      </c>
      <c r="I10" s="456">
        <f>SUM(J10,N10:P10)</f>
        <v>399742793</v>
      </c>
      <c r="J10" s="456">
        <f>SUM(K10:M10)</f>
        <v>200199791</v>
      </c>
      <c r="K10" s="456">
        <f aca="true" t="shared" si="1" ref="K10:S10">SUM(K11:K23)</f>
        <v>108350353</v>
      </c>
      <c r="L10" s="456">
        <f t="shared" si="1"/>
        <v>91849438</v>
      </c>
      <c r="M10" s="456">
        <f t="shared" si="1"/>
        <v>0</v>
      </c>
      <c r="N10" s="533">
        <f t="shared" si="1"/>
        <v>199543002</v>
      </c>
      <c r="O10" s="533">
        <f t="shared" si="1"/>
        <v>0</v>
      </c>
      <c r="P10" s="533">
        <f t="shared" si="1"/>
        <v>0</v>
      </c>
      <c r="Q10" s="533">
        <f t="shared" si="1"/>
        <v>267778462</v>
      </c>
      <c r="R10" s="533">
        <f t="shared" si="1"/>
        <v>16677417</v>
      </c>
      <c r="S10" s="533">
        <f t="shared" si="1"/>
        <v>0</v>
      </c>
      <c r="T10" s="456">
        <f>SUM(N10:S10)</f>
        <v>483998881</v>
      </c>
      <c r="U10" s="497">
        <f>IF(I10&lt;&gt;0,J10/I10,"")</f>
        <v>0.5008215144981989</v>
      </c>
      <c r="V10" s="357">
        <f aca="true" t="shared" si="2" ref="V10:V74">C10-F10-G10-H10</f>
        <v>0</v>
      </c>
      <c r="W10" s="357">
        <f aca="true" t="shared" si="3" ref="W10:W74">I10-J10-N10-O10-P10</f>
        <v>0</v>
      </c>
      <c r="X10" s="358">
        <f aca="true" t="shared" si="4" ref="X10:X74">H10-SUM(K10:S10)</f>
        <v>0</v>
      </c>
      <c r="Y10" s="358"/>
      <c r="Z10" s="541"/>
      <c r="AA10" s="541"/>
      <c r="AB10" s="541"/>
      <c r="AC10" s="739">
        <f>I9*40.2/100-J9</f>
        <v>-2862143.0126279593</v>
      </c>
      <c r="AD10" s="739"/>
    </row>
    <row r="11" spans="1:27" s="178" customFormat="1" ht="18" customHeight="1">
      <c r="A11" s="250" t="s">
        <v>13</v>
      </c>
      <c r="B11" s="251" t="str">
        <f>'[9]05'!B11</f>
        <v>Nguyễn Hồng Bàng</v>
      </c>
      <c r="C11" s="310">
        <f>D11+E11</f>
        <v>252638102</v>
      </c>
      <c r="D11" s="341">
        <f>'[9]05'!D11</f>
        <v>251330982</v>
      </c>
      <c r="E11" s="341">
        <f>'[9]05'!E11</f>
        <v>1307120</v>
      </c>
      <c r="F11" s="341">
        <f>'[9]05'!F11</f>
        <v>0</v>
      </c>
      <c r="G11" s="341">
        <f>'[9]05'!G11</f>
        <v>0</v>
      </c>
      <c r="H11" s="310">
        <f>I11+Q11+R11+S11</f>
        <v>252638102</v>
      </c>
      <c r="I11" s="310">
        <f>SUM(J11,N11:P11)</f>
        <v>117489110</v>
      </c>
      <c r="J11" s="310">
        <f>SUM(K11:M11)</f>
        <v>89295173</v>
      </c>
      <c r="K11" s="494">
        <f>'[9]05'!K11</f>
        <v>4357560</v>
      </c>
      <c r="L11" s="494">
        <f>'[9]05'!L11</f>
        <v>84937613</v>
      </c>
      <c r="M11" s="494">
        <f>'[9]05'!M11</f>
        <v>0</v>
      </c>
      <c r="N11" s="341">
        <f>'[9]05'!N11</f>
        <v>28193937</v>
      </c>
      <c r="O11" s="341">
        <f>'[9]05'!O11</f>
        <v>0</v>
      </c>
      <c r="P11" s="341">
        <f>'[9]05'!P11</f>
        <v>0</v>
      </c>
      <c r="Q11" s="341">
        <f>'[9]05'!Q11</f>
        <v>135148992</v>
      </c>
      <c r="R11" s="341">
        <f>'[9]05'!R11</f>
        <v>0</v>
      </c>
      <c r="S11" s="341">
        <f>'[9]05'!S11</f>
        <v>0</v>
      </c>
      <c r="T11" s="310">
        <f>SUM(N11:S11)</f>
        <v>163342929</v>
      </c>
      <c r="U11" s="498">
        <f>IF(I11&lt;&gt;0,J11/I11,"")</f>
        <v>0.7600293593167912</v>
      </c>
      <c r="V11" s="357">
        <f t="shared" si="2"/>
        <v>0</v>
      </c>
      <c r="W11" s="357">
        <f t="shared" si="3"/>
        <v>0</v>
      </c>
      <c r="X11" s="358">
        <f t="shared" si="4"/>
        <v>0</v>
      </c>
      <c r="Y11" s="358"/>
      <c r="Z11" s="358"/>
      <c r="AA11" s="358"/>
    </row>
    <row r="12" spans="1:27" s="178" customFormat="1" ht="18" customHeight="1">
      <c r="A12" s="250" t="s">
        <v>14</v>
      </c>
      <c r="B12" s="251" t="str">
        <f>'[9]05'!B12</f>
        <v>Hoàng Văn Tú</v>
      </c>
      <c r="C12" s="310">
        <f aca="true" t="shared" si="5" ref="C12:C23">D12+E12</f>
        <v>18757921</v>
      </c>
      <c r="D12" s="341">
        <f>'[9]05'!D12</f>
        <v>17331909</v>
      </c>
      <c r="E12" s="341">
        <f>'[9]05'!E12</f>
        <v>1426012</v>
      </c>
      <c r="F12" s="341">
        <f>'[9]05'!F12</f>
        <v>38046</v>
      </c>
      <c r="G12" s="341">
        <f>'[9]05'!G12</f>
        <v>0</v>
      </c>
      <c r="H12" s="310">
        <f aca="true" t="shared" si="6" ref="H12:H23">I12+Q12+R12+S12</f>
        <v>18719875</v>
      </c>
      <c r="I12" s="310">
        <f aca="true" t="shared" si="7" ref="I12:I23">SUM(J12,N12:P12)</f>
        <v>1776666</v>
      </c>
      <c r="J12" s="310">
        <f aca="true" t="shared" si="8" ref="J12:J23">SUM(K12:M12)</f>
        <v>204624</v>
      </c>
      <c r="K12" s="494">
        <f>'[9]05'!K12</f>
        <v>204624</v>
      </c>
      <c r="L12" s="494">
        <f>'[9]05'!L12</f>
        <v>0</v>
      </c>
      <c r="M12" s="494">
        <f>'[9]05'!M12</f>
        <v>0</v>
      </c>
      <c r="N12" s="341">
        <f>'[9]05'!N12</f>
        <v>1572042</v>
      </c>
      <c r="O12" s="341">
        <f>'[9]05'!O12</f>
        <v>0</v>
      </c>
      <c r="P12" s="341">
        <f>'[9]05'!P12</f>
        <v>0</v>
      </c>
      <c r="Q12" s="341">
        <f>'[9]05'!Q12</f>
        <v>16943209</v>
      </c>
      <c r="R12" s="341">
        <f>'[9]05'!R12</f>
        <v>0</v>
      </c>
      <c r="S12" s="341">
        <f>'[9]05'!S12</f>
        <v>0</v>
      </c>
      <c r="T12" s="310">
        <f aca="true" t="shared" si="9" ref="T12:T23">SUM(N12:S12)</f>
        <v>18515251</v>
      </c>
      <c r="U12" s="498">
        <f aca="true" t="shared" si="10" ref="U12:U23">IF(I12&lt;&gt;0,J12/I12,"")</f>
        <v>0.11517302633134197</v>
      </c>
      <c r="V12" s="357">
        <f t="shared" si="2"/>
        <v>0</v>
      </c>
      <c r="W12" s="357">
        <f t="shared" si="3"/>
        <v>0</v>
      </c>
      <c r="X12" s="358">
        <f t="shared" si="4"/>
        <v>0</v>
      </c>
      <c r="Y12" s="358"/>
      <c r="Z12" s="358"/>
      <c r="AA12" s="358"/>
    </row>
    <row r="13" spans="1:27" s="178" customFormat="1" ht="18" customHeight="1">
      <c r="A13" s="250" t="s">
        <v>19</v>
      </c>
      <c r="B13" s="251" t="str">
        <f>'[9]05'!B13</f>
        <v>Lại Anh Thắng</v>
      </c>
      <c r="C13" s="310">
        <f t="shared" si="5"/>
        <v>69418821</v>
      </c>
      <c r="D13" s="341">
        <f>'[9]05'!D13</f>
        <v>27868774</v>
      </c>
      <c r="E13" s="341">
        <f>'[9]05'!E13</f>
        <v>41550047</v>
      </c>
      <c r="F13" s="341">
        <f>'[9]05'!F13</f>
        <v>0</v>
      </c>
      <c r="G13" s="341">
        <f>'[9]05'!G13</f>
        <v>0</v>
      </c>
      <c r="H13" s="310">
        <f t="shared" si="6"/>
        <v>69418821</v>
      </c>
      <c r="I13" s="310">
        <f t="shared" si="7"/>
        <v>67077721</v>
      </c>
      <c r="J13" s="310">
        <f t="shared" si="8"/>
        <v>16023707</v>
      </c>
      <c r="K13" s="494">
        <f>'[9]05'!K13</f>
        <v>12782920</v>
      </c>
      <c r="L13" s="494">
        <f>'[9]05'!L13</f>
        <v>3240787</v>
      </c>
      <c r="M13" s="494">
        <f>'[9]05'!M13</f>
        <v>0</v>
      </c>
      <c r="N13" s="341">
        <f>'[9]05'!N13</f>
        <v>51054014</v>
      </c>
      <c r="O13" s="341">
        <f>'[9]05'!O13</f>
        <v>0</v>
      </c>
      <c r="P13" s="341">
        <f>'[9]05'!P13</f>
        <v>0</v>
      </c>
      <c r="Q13" s="341">
        <f>'[9]05'!Q13</f>
        <v>2341100</v>
      </c>
      <c r="R13" s="341">
        <f>'[9]05'!R13</f>
        <v>0</v>
      </c>
      <c r="S13" s="341">
        <f>'[9]05'!S13</f>
        <v>0</v>
      </c>
      <c r="T13" s="310">
        <f t="shared" si="9"/>
        <v>53395114</v>
      </c>
      <c r="U13" s="498">
        <f t="shared" si="10"/>
        <v>0.2388826984745054</v>
      </c>
      <c r="V13" s="357">
        <f t="shared" si="2"/>
        <v>0</v>
      </c>
      <c r="W13" s="357">
        <f t="shared" si="3"/>
        <v>0</v>
      </c>
      <c r="X13" s="358">
        <f t="shared" si="4"/>
        <v>0</v>
      </c>
      <c r="Y13" s="358"/>
      <c r="Z13" s="358"/>
      <c r="AA13" s="358"/>
    </row>
    <row r="14" spans="1:27" s="178" customFormat="1" ht="18" customHeight="1">
      <c r="A14" s="250" t="s">
        <v>22</v>
      </c>
      <c r="B14" s="251" t="str">
        <f>'[9]05'!B14</f>
        <v>Võ Đức Tùng</v>
      </c>
      <c r="C14" s="310">
        <f t="shared" si="5"/>
        <v>39700833</v>
      </c>
      <c r="D14" s="341">
        <f>'[9]05'!D14</f>
        <v>39650019</v>
      </c>
      <c r="E14" s="341">
        <f>'[9]05'!E14</f>
        <v>50814</v>
      </c>
      <c r="F14" s="341">
        <f>'[9]05'!F14</f>
        <v>25803</v>
      </c>
      <c r="G14" s="341">
        <f>'[9]05'!G14</f>
        <v>0</v>
      </c>
      <c r="H14" s="310">
        <f t="shared" si="6"/>
        <v>39675030</v>
      </c>
      <c r="I14" s="310">
        <f t="shared" si="7"/>
        <v>39675030</v>
      </c>
      <c r="J14" s="310">
        <f t="shared" si="8"/>
        <v>10890645</v>
      </c>
      <c r="K14" s="494">
        <f>'[9]05'!K14</f>
        <v>10890645</v>
      </c>
      <c r="L14" s="494">
        <f>'[9]05'!L14</f>
        <v>0</v>
      </c>
      <c r="M14" s="494">
        <f>'[9]05'!M14</f>
        <v>0</v>
      </c>
      <c r="N14" s="341">
        <f>'[9]05'!N14</f>
        <v>28784385</v>
      </c>
      <c r="O14" s="341">
        <f>'[9]05'!O14</f>
        <v>0</v>
      </c>
      <c r="P14" s="341">
        <f>'[9]05'!P14</f>
        <v>0</v>
      </c>
      <c r="Q14" s="341">
        <f>'[9]05'!Q14</f>
        <v>0</v>
      </c>
      <c r="R14" s="341">
        <f>'[9]05'!R14</f>
        <v>0</v>
      </c>
      <c r="S14" s="341">
        <f>'[9]05'!S14</f>
        <v>0</v>
      </c>
      <c r="T14" s="310">
        <f t="shared" si="9"/>
        <v>28784385</v>
      </c>
      <c r="U14" s="498">
        <f t="shared" si="10"/>
        <v>0.27449620075901643</v>
      </c>
      <c r="V14" s="357">
        <f t="shared" si="2"/>
        <v>0</v>
      </c>
      <c r="W14" s="357">
        <f t="shared" si="3"/>
        <v>0</v>
      </c>
      <c r="X14" s="358">
        <f t="shared" si="4"/>
        <v>0</v>
      </c>
      <c r="Y14" s="358"/>
      <c r="Z14" s="358"/>
      <c r="AA14" s="358"/>
    </row>
    <row r="15" spans="1:27" s="178" customFormat="1" ht="18" customHeight="1">
      <c r="A15" s="250" t="s">
        <v>23</v>
      </c>
      <c r="B15" s="251" t="str">
        <f>'[9]05'!B15</f>
        <v>Nguyễn Anh Tuấn</v>
      </c>
      <c r="C15" s="310">
        <f t="shared" si="5"/>
        <v>59700647</v>
      </c>
      <c r="D15" s="341">
        <f>'[9]05'!D15</f>
        <v>49097834</v>
      </c>
      <c r="E15" s="341">
        <f>'[9]05'!E15</f>
        <v>10602813</v>
      </c>
      <c r="F15" s="341">
        <f>'[9]05'!F15</f>
        <v>0</v>
      </c>
      <c r="G15" s="341">
        <f>'[9]05'!G15</f>
        <v>0</v>
      </c>
      <c r="H15" s="310">
        <f t="shared" si="6"/>
        <v>59700647</v>
      </c>
      <c r="I15" s="310">
        <f t="shared" si="7"/>
        <v>34290949</v>
      </c>
      <c r="J15" s="310">
        <f t="shared" si="8"/>
        <v>12980625</v>
      </c>
      <c r="K15" s="494">
        <f>'[9]05'!K15</f>
        <v>12980625</v>
      </c>
      <c r="L15" s="494">
        <f>'[9]05'!L15</f>
        <v>0</v>
      </c>
      <c r="M15" s="494">
        <f>'[9]05'!M15</f>
        <v>0</v>
      </c>
      <c r="N15" s="341">
        <f>'[9]05'!N15</f>
        <v>21310324</v>
      </c>
      <c r="O15" s="341">
        <f>'[9]05'!O15</f>
        <v>0</v>
      </c>
      <c r="P15" s="341">
        <f>'[9]05'!P15</f>
        <v>0</v>
      </c>
      <c r="Q15" s="341">
        <f>'[9]05'!Q15</f>
        <v>25409698</v>
      </c>
      <c r="R15" s="341">
        <f>'[9]05'!R15</f>
        <v>0</v>
      </c>
      <c r="S15" s="341">
        <f>'[9]05'!S15</f>
        <v>0</v>
      </c>
      <c r="T15" s="310">
        <f t="shared" si="9"/>
        <v>46720022</v>
      </c>
      <c r="U15" s="498">
        <f t="shared" si="10"/>
        <v>0.37854376675314527</v>
      </c>
      <c r="V15" s="357">
        <f t="shared" si="2"/>
        <v>0</v>
      </c>
      <c r="W15" s="357">
        <f t="shared" si="3"/>
        <v>0</v>
      </c>
      <c r="X15" s="358">
        <f t="shared" si="4"/>
        <v>0</v>
      </c>
      <c r="Y15" s="358"/>
      <c r="Z15" s="358"/>
      <c r="AA15" s="358"/>
    </row>
    <row r="16" spans="1:27" s="178" customFormat="1" ht="18" customHeight="1">
      <c r="A16" s="250" t="s">
        <v>24</v>
      </c>
      <c r="B16" s="251" t="str">
        <f>'[9]05'!B16</f>
        <v>Đậu Thị Thủy</v>
      </c>
      <c r="C16" s="310">
        <f t="shared" si="5"/>
        <v>123282759</v>
      </c>
      <c r="D16" s="341">
        <f>'[9]05'!D16</f>
        <v>121713496</v>
      </c>
      <c r="E16" s="341">
        <f>'[9]05'!E16</f>
        <v>1569263</v>
      </c>
      <c r="F16" s="341">
        <f>'[9]05'!F16</f>
        <v>3450</v>
      </c>
      <c r="G16" s="341">
        <f>'[9]05'!G16</f>
        <v>0</v>
      </c>
      <c r="H16" s="310">
        <f t="shared" si="6"/>
        <v>123279309</v>
      </c>
      <c r="I16" s="310">
        <f t="shared" si="7"/>
        <v>24796075</v>
      </c>
      <c r="J16" s="310">
        <f t="shared" si="8"/>
        <v>3125670</v>
      </c>
      <c r="K16" s="494">
        <f>'[9]05'!K16</f>
        <v>125670</v>
      </c>
      <c r="L16" s="494">
        <f>'[9]05'!L16</f>
        <v>3000000</v>
      </c>
      <c r="M16" s="494">
        <f>'[9]05'!M16</f>
        <v>0</v>
      </c>
      <c r="N16" s="341">
        <f>'[9]05'!N16</f>
        <v>21670405</v>
      </c>
      <c r="O16" s="341">
        <f>'[9]05'!O16</f>
        <v>0</v>
      </c>
      <c r="P16" s="341">
        <f>'[9]05'!P16</f>
        <v>0</v>
      </c>
      <c r="Q16" s="341">
        <f>'[9]05'!Q16</f>
        <v>82259903</v>
      </c>
      <c r="R16" s="341">
        <f>'[9]05'!R16</f>
        <v>16223331</v>
      </c>
      <c r="S16" s="341">
        <f>'[9]05'!S16</f>
        <v>0</v>
      </c>
      <c r="T16" s="310">
        <f t="shared" si="9"/>
        <v>120153639</v>
      </c>
      <c r="U16" s="498">
        <f t="shared" si="10"/>
        <v>0.1260550308869448</v>
      </c>
      <c r="V16" s="357">
        <f t="shared" si="2"/>
        <v>0</v>
      </c>
      <c r="W16" s="357">
        <f t="shared" si="3"/>
        <v>0</v>
      </c>
      <c r="X16" s="358">
        <f t="shared" si="4"/>
        <v>0</v>
      </c>
      <c r="Y16" s="358"/>
      <c r="Z16" s="358"/>
      <c r="AA16" s="358"/>
    </row>
    <row r="17" spans="1:27" s="178" customFormat="1" ht="18" customHeight="1">
      <c r="A17" s="250" t="s">
        <v>25</v>
      </c>
      <c r="B17" s="251" t="str">
        <f>'[9]05'!B17</f>
        <v>Nguyễn Mạnh Hải</v>
      </c>
      <c r="C17" s="310">
        <f t="shared" si="5"/>
        <v>78469531</v>
      </c>
      <c r="D17" s="341">
        <f>'[9]05'!D17</f>
        <v>77335148</v>
      </c>
      <c r="E17" s="341">
        <f>'[9]05'!E17</f>
        <v>1134383</v>
      </c>
      <c r="F17" s="341">
        <f>'[9]05'!F17</f>
        <v>19873</v>
      </c>
      <c r="G17" s="341">
        <f>'[9]05'!G17</f>
        <v>0</v>
      </c>
      <c r="H17" s="310">
        <f t="shared" si="6"/>
        <v>78449658</v>
      </c>
      <c r="I17" s="310">
        <f t="shared" si="7"/>
        <v>77790062</v>
      </c>
      <c r="J17" s="310">
        <f t="shared" si="8"/>
        <v>64106437</v>
      </c>
      <c r="K17" s="494">
        <f>'[9]05'!K17</f>
        <v>63435399</v>
      </c>
      <c r="L17" s="494">
        <f>'[9]05'!L17</f>
        <v>671038</v>
      </c>
      <c r="M17" s="494">
        <f>'[9]05'!M17</f>
        <v>0</v>
      </c>
      <c r="N17" s="341">
        <f>'[9]05'!N17</f>
        <v>13683625</v>
      </c>
      <c r="O17" s="341">
        <f>'[9]05'!O17</f>
        <v>0</v>
      </c>
      <c r="P17" s="341">
        <f>'[9]05'!P17</f>
        <v>0</v>
      </c>
      <c r="Q17" s="341">
        <f>'[9]05'!Q17</f>
        <v>205510</v>
      </c>
      <c r="R17" s="341">
        <f>'[9]05'!R17</f>
        <v>454086</v>
      </c>
      <c r="S17" s="341">
        <f>'[9]05'!S17</f>
        <v>0</v>
      </c>
      <c r="T17" s="310">
        <f t="shared" si="9"/>
        <v>14343221</v>
      </c>
      <c r="U17" s="498">
        <f t="shared" si="10"/>
        <v>0.8240954609343286</v>
      </c>
      <c r="V17" s="357">
        <f t="shared" si="2"/>
        <v>0</v>
      </c>
      <c r="W17" s="357">
        <f t="shared" si="3"/>
        <v>0</v>
      </c>
      <c r="X17" s="358">
        <f t="shared" si="4"/>
        <v>0</v>
      </c>
      <c r="Y17" s="358"/>
      <c r="Z17" s="358"/>
      <c r="AA17" s="358"/>
    </row>
    <row r="18" spans="1:27" s="178" customFormat="1" ht="18" customHeight="1">
      <c r="A18" s="250" t="s">
        <v>26</v>
      </c>
      <c r="B18" s="251" t="str">
        <f>'[9]05'!B18</f>
        <v>Trần Phi Hùng</v>
      </c>
      <c r="C18" s="310">
        <f t="shared" si="5"/>
        <v>300</v>
      </c>
      <c r="D18" s="341">
        <f>'[9]05'!D18</f>
        <v>300</v>
      </c>
      <c r="E18" s="341">
        <f>'[9]05'!E18</f>
        <v>0</v>
      </c>
      <c r="F18" s="341">
        <f>'[9]05'!F18</f>
        <v>0</v>
      </c>
      <c r="G18" s="341">
        <f>'[9]05'!G18</f>
        <v>0</v>
      </c>
      <c r="H18" s="310">
        <f t="shared" si="6"/>
        <v>300</v>
      </c>
      <c r="I18" s="310">
        <f t="shared" si="7"/>
        <v>300</v>
      </c>
      <c r="J18" s="310">
        <f t="shared" si="8"/>
        <v>300</v>
      </c>
      <c r="K18" s="494">
        <f>'[9]05'!K18</f>
        <v>300</v>
      </c>
      <c r="L18" s="494">
        <f>'[9]05'!L18</f>
        <v>0</v>
      </c>
      <c r="M18" s="494">
        <f>'[9]05'!M18</f>
        <v>0</v>
      </c>
      <c r="N18" s="341">
        <f>'[9]05'!N18</f>
        <v>0</v>
      </c>
      <c r="O18" s="341">
        <f>'[9]05'!O18</f>
        <v>0</v>
      </c>
      <c r="P18" s="341">
        <f>'[9]05'!P18</f>
        <v>0</v>
      </c>
      <c r="Q18" s="341">
        <f>'[9]05'!Q18</f>
        <v>0</v>
      </c>
      <c r="R18" s="341">
        <f>'[9]05'!R18</f>
        <v>0</v>
      </c>
      <c r="S18" s="341">
        <f>'[9]05'!S18</f>
        <v>0</v>
      </c>
      <c r="T18" s="310">
        <f t="shared" si="9"/>
        <v>0</v>
      </c>
      <c r="U18" s="498">
        <f t="shared" si="10"/>
        <v>1</v>
      </c>
      <c r="V18" s="357">
        <f t="shared" si="2"/>
        <v>0</v>
      </c>
      <c r="W18" s="357">
        <f t="shared" si="3"/>
        <v>0</v>
      </c>
      <c r="X18" s="358">
        <f t="shared" si="4"/>
        <v>0</v>
      </c>
      <c r="Y18" s="358"/>
      <c r="Z18" s="358"/>
      <c r="AA18" s="358"/>
    </row>
    <row r="19" spans="1:27" s="178" customFormat="1" ht="18" customHeight="1">
      <c r="A19" s="250" t="s">
        <v>27</v>
      </c>
      <c r="B19" s="251" t="str">
        <f>'[9]05'!B19</f>
        <v>Nguyễn Tiểu Hùng</v>
      </c>
      <c r="C19" s="310">
        <f t="shared" si="5"/>
        <v>20600670</v>
      </c>
      <c r="D19" s="341">
        <f>'[9]05'!D19</f>
        <v>19855140</v>
      </c>
      <c r="E19" s="341">
        <f>'[9]05'!E19</f>
        <v>745530</v>
      </c>
      <c r="F19" s="341">
        <f>'[9]05'!F19</f>
        <v>17950</v>
      </c>
      <c r="G19" s="341">
        <f>'[9]05'!G19</f>
        <v>0</v>
      </c>
      <c r="H19" s="310">
        <f t="shared" si="6"/>
        <v>20582720</v>
      </c>
      <c r="I19" s="310">
        <f t="shared" si="7"/>
        <v>18151184</v>
      </c>
      <c r="J19" s="310">
        <f t="shared" si="8"/>
        <v>133911</v>
      </c>
      <c r="K19" s="494">
        <f>'[9]05'!K19</f>
        <v>133911</v>
      </c>
      <c r="L19" s="494">
        <f>'[9]05'!L19</f>
        <v>0</v>
      </c>
      <c r="M19" s="494">
        <f>'[9]05'!M19</f>
        <v>0</v>
      </c>
      <c r="N19" s="341">
        <f>'[9]05'!N19</f>
        <v>18017273</v>
      </c>
      <c r="O19" s="341">
        <f>'[9]05'!O19</f>
        <v>0</v>
      </c>
      <c r="P19" s="341">
        <f>'[9]05'!P19</f>
        <v>0</v>
      </c>
      <c r="Q19" s="341">
        <f>'[9]05'!Q19</f>
        <v>2431536</v>
      </c>
      <c r="R19" s="341">
        <f>'[9]05'!R19</f>
        <v>0</v>
      </c>
      <c r="S19" s="341">
        <f>'[9]05'!S19</f>
        <v>0</v>
      </c>
      <c r="T19" s="310">
        <f t="shared" si="9"/>
        <v>20448809</v>
      </c>
      <c r="U19" s="498">
        <f t="shared" si="10"/>
        <v>0.007377535261611584</v>
      </c>
      <c r="V19" s="357">
        <f t="shared" si="2"/>
        <v>0</v>
      </c>
      <c r="W19" s="357">
        <f t="shared" si="3"/>
        <v>0</v>
      </c>
      <c r="X19" s="358">
        <f t="shared" si="4"/>
        <v>0</v>
      </c>
      <c r="Y19" s="358"/>
      <c r="Z19" s="358"/>
      <c r="AA19" s="358"/>
    </row>
    <row r="20" spans="1:27" s="178" customFormat="1" ht="18" customHeight="1">
      <c r="A20" s="250" t="s">
        <v>29</v>
      </c>
      <c r="B20" s="251" t="str">
        <f>'[9]05'!B20</f>
        <v>Nguyễn Thanh Nhân</v>
      </c>
      <c r="C20" s="310">
        <f t="shared" si="5"/>
        <v>1192124</v>
      </c>
      <c r="D20" s="341">
        <f>'[9]05'!D20</f>
        <v>1192124</v>
      </c>
      <c r="E20" s="341">
        <f>'[9]05'!E20</f>
        <v>0</v>
      </c>
      <c r="F20" s="341">
        <f>'[9]05'!F20</f>
        <v>0</v>
      </c>
      <c r="G20" s="341">
        <f>'[9]05'!G20</f>
        <v>0</v>
      </c>
      <c r="H20" s="310">
        <f t="shared" si="6"/>
        <v>1192124</v>
      </c>
      <c r="I20" s="310">
        <f t="shared" si="7"/>
        <v>774014</v>
      </c>
      <c r="J20" s="310">
        <f t="shared" si="8"/>
        <v>500</v>
      </c>
      <c r="K20" s="494">
        <f>'[9]05'!K20</f>
        <v>500</v>
      </c>
      <c r="L20" s="494">
        <f>'[9]05'!L20</f>
        <v>0</v>
      </c>
      <c r="M20" s="494">
        <f>'[9]05'!M20</f>
        <v>0</v>
      </c>
      <c r="N20" s="341">
        <f>'[9]05'!N20</f>
        <v>773514</v>
      </c>
      <c r="O20" s="341">
        <f>'[9]05'!O20</f>
        <v>0</v>
      </c>
      <c r="P20" s="341">
        <f>'[9]05'!P20</f>
        <v>0</v>
      </c>
      <c r="Q20" s="341">
        <f>'[9]05'!Q20</f>
        <v>418110</v>
      </c>
      <c r="R20" s="341">
        <f>'[9]05'!R20</f>
        <v>0</v>
      </c>
      <c r="S20" s="341">
        <f>'[9]05'!S20</f>
        <v>0</v>
      </c>
      <c r="T20" s="310">
        <f t="shared" si="9"/>
        <v>1191624</v>
      </c>
      <c r="U20" s="498">
        <f t="shared" si="10"/>
        <v>0.0006459831475916456</v>
      </c>
      <c r="V20" s="357">
        <f t="shared" si="2"/>
        <v>0</v>
      </c>
      <c r="W20" s="357">
        <f t="shared" si="3"/>
        <v>0</v>
      </c>
      <c r="X20" s="358">
        <f t="shared" si="4"/>
        <v>0</v>
      </c>
      <c r="Y20" s="358"/>
      <c r="Z20" s="358"/>
      <c r="AA20" s="358"/>
    </row>
    <row r="21" spans="1:27" s="178" customFormat="1" ht="18" customHeight="1" hidden="1">
      <c r="A21" s="250" t="s">
        <v>30</v>
      </c>
      <c r="B21" s="251" t="str">
        <f>'[9]05'!B21</f>
        <v>Trần Văn Trường</v>
      </c>
      <c r="C21" s="310">
        <f t="shared" si="5"/>
        <v>0</v>
      </c>
      <c r="D21" s="341">
        <f>'[9]05'!D21</f>
        <v>0</v>
      </c>
      <c r="E21" s="341">
        <f>'[9]05'!E21</f>
        <v>0</v>
      </c>
      <c r="F21" s="341">
        <f>'[9]05'!F21</f>
        <v>0</v>
      </c>
      <c r="G21" s="341">
        <f>'[9]05'!G21</f>
        <v>0</v>
      </c>
      <c r="H21" s="310">
        <f t="shared" si="6"/>
        <v>0</v>
      </c>
      <c r="I21" s="310">
        <f t="shared" si="7"/>
        <v>0</v>
      </c>
      <c r="J21" s="310">
        <f t="shared" si="8"/>
        <v>0</v>
      </c>
      <c r="K21" s="494">
        <f>'[9]05'!K21</f>
        <v>0</v>
      </c>
      <c r="L21" s="494">
        <f>'[9]05'!L21</f>
        <v>0</v>
      </c>
      <c r="M21" s="494">
        <f>'[9]05'!M21</f>
        <v>0</v>
      </c>
      <c r="N21" s="341">
        <f>'[9]05'!N21</f>
        <v>0</v>
      </c>
      <c r="O21" s="341">
        <f>'[9]05'!O21</f>
        <v>0</v>
      </c>
      <c r="P21" s="341">
        <f>'[9]05'!P21</f>
        <v>0</v>
      </c>
      <c r="Q21" s="341">
        <f>'[9]05'!Q21</f>
        <v>0</v>
      </c>
      <c r="R21" s="341">
        <f>'[9]05'!R21</f>
        <v>0</v>
      </c>
      <c r="S21" s="341">
        <f>'[9]05'!S21</f>
        <v>0</v>
      </c>
      <c r="T21" s="310">
        <f t="shared" si="9"/>
        <v>0</v>
      </c>
      <c r="U21" s="498">
        <f t="shared" si="10"/>
      </c>
      <c r="V21" s="357">
        <f t="shared" si="2"/>
        <v>0</v>
      </c>
      <c r="W21" s="357">
        <f t="shared" si="3"/>
        <v>0</v>
      </c>
      <c r="X21" s="358">
        <f t="shared" si="4"/>
        <v>0</v>
      </c>
      <c r="Y21" s="358"/>
      <c r="Z21" s="358"/>
      <c r="AA21" s="358"/>
    </row>
    <row r="22" spans="1:27" s="178" customFormat="1" ht="18" customHeight="1">
      <c r="A22" s="250" t="s">
        <v>30</v>
      </c>
      <c r="B22" s="251" t="str">
        <f>'[9]05'!B22</f>
        <v>Đào Đỗ Kiều Ninh</v>
      </c>
      <c r="C22" s="310">
        <f>D22+E22</f>
        <v>11026922</v>
      </c>
      <c r="D22" s="341">
        <f>'[9]05'!D22</f>
        <v>2294668</v>
      </c>
      <c r="E22" s="341">
        <f>'[9]05'!E22</f>
        <v>8732254</v>
      </c>
      <c r="F22" s="341">
        <f>'[9]05'!F22</f>
        <v>659832</v>
      </c>
      <c r="G22" s="341">
        <f>'[9]05'!G22</f>
        <v>0</v>
      </c>
      <c r="H22" s="310">
        <f t="shared" si="6"/>
        <v>10367090</v>
      </c>
      <c r="I22" s="310">
        <f t="shared" si="7"/>
        <v>9757600</v>
      </c>
      <c r="J22" s="310">
        <f t="shared" si="8"/>
        <v>1610578</v>
      </c>
      <c r="K22" s="494">
        <f>'[9]05'!K22</f>
        <v>1610578</v>
      </c>
      <c r="L22" s="494">
        <f>'[9]05'!L22</f>
        <v>0</v>
      </c>
      <c r="M22" s="494">
        <f>'[9]05'!M22</f>
        <v>0</v>
      </c>
      <c r="N22" s="341">
        <f>'[9]05'!N22</f>
        <v>8147022</v>
      </c>
      <c r="O22" s="341">
        <f>'[9]05'!O22</f>
        <v>0</v>
      </c>
      <c r="P22" s="341">
        <f>'[9]05'!P22</f>
        <v>0</v>
      </c>
      <c r="Q22" s="341">
        <f>'[9]05'!Q22</f>
        <v>609490</v>
      </c>
      <c r="R22" s="341">
        <f>'[9]05'!R22</f>
        <v>0</v>
      </c>
      <c r="S22" s="341">
        <f>'[9]05'!S22</f>
        <v>0</v>
      </c>
      <c r="T22" s="310">
        <f t="shared" si="9"/>
        <v>8756512</v>
      </c>
      <c r="U22" s="498">
        <f t="shared" si="10"/>
        <v>0.16505882594080512</v>
      </c>
      <c r="V22" s="357">
        <f t="shared" si="2"/>
        <v>0</v>
      </c>
      <c r="W22" s="357">
        <f t="shared" si="3"/>
        <v>0</v>
      </c>
      <c r="X22" s="358">
        <f t="shared" si="4"/>
        <v>0</v>
      </c>
      <c r="Y22" s="358"/>
      <c r="Z22" s="358"/>
      <c r="AA22" s="358"/>
    </row>
    <row r="23" spans="1:27" s="178" customFormat="1" ht="18" customHeight="1">
      <c r="A23" s="250" t="s">
        <v>104</v>
      </c>
      <c r="B23" s="251" t="str">
        <f>'[9]05'!B23</f>
        <v>Đào Quốc Hùng</v>
      </c>
      <c r="C23" s="310">
        <f t="shared" si="5"/>
        <v>10288596</v>
      </c>
      <c r="D23" s="341">
        <f>'[9]05'!D23</f>
        <v>6476066</v>
      </c>
      <c r="E23" s="341">
        <f>'[9]05'!E23</f>
        <v>3812530</v>
      </c>
      <c r="F23" s="341">
        <f>'[9]05'!F23</f>
        <v>113600</v>
      </c>
      <c r="G23" s="341">
        <f>'[9]05'!G23</f>
        <v>0</v>
      </c>
      <c r="H23" s="310">
        <f t="shared" si="6"/>
        <v>10174996</v>
      </c>
      <c r="I23" s="310">
        <f t="shared" si="7"/>
        <v>8164082</v>
      </c>
      <c r="J23" s="310">
        <f t="shared" si="8"/>
        <v>1827621</v>
      </c>
      <c r="K23" s="494">
        <f>'[9]05'!K23</f>
        <v>1827621</v>
      </c>
      <c r="L23" s="494">
        <f>'[9]05'!L23</f>
        <v>0</v>
      </c>
      <c r="M23" s="494">
        <f>'[9]05'!M23</f>
        <v>0</v>
      </c>
      <c r="N23" s="341">
        <f>'[9]05'!N23</f>
        <v>6336461</v>
      </c>
      <c r="O23" s="341">
        <f>'[9]05'!O23</f>
        <v>0</v>
      </c>
      <c r="P23" s="341">
        <f>'[9]05'!P23</f>
        <v>0</v>
      </c>
      <c r="Q23" s="341">
        <f>'[9]05'!Q23</f>
        <v>2010914</v>
      </c>
      <c r="R23" s="341">
        <f>'[9]05'!R23</f>
        <v>0</v>
      </c>
      <c r="S23" s="341">
        <f>'[9]05'!S23</f>
        <v>0</v>
      </c>
      <c r="T23" s="310">
        <f t="shared" si="9"/>
        <v>8347375</v>
      </c>
      <c r="U23" s="498">
        <f t="shared" si="10"/>
        <v>0.2238611763086162</v>
      </c>
      <c r="V23" s="357">
        <f t="shared" si="2"/>
        <v>0</v>
      </c>
      <c r="W23" s="357">
        <f t="shared" si="3"/>
        <v>0</v>
      </c>
      <c r="X23" s="358">
        <f t="shared" si="4"/>
        <v>0</v>
      </c>
      <c r="Y23" s="358"/>
      <c r="Z23" s="358"/>
      <c r="AA23" s="358"/>
    </row>
    <row r="24" spans="1:27" s="178" customFormat="1" ht="18" customHeight="1">
      <c r="A24" s="334" t="s">
        <v>1</v>
      </c>
      <c r="B24" s="338" t="s">
        <v>8</v>
      </c>
      <c r="C24" s="333">
        <f>C25+C33+C37+C43+C49+C56+C66+C79</f>
        <v>2483753596.2</v>
      </c>
      <c r="D24" s="333">
        <f>D25+D33+D37+D43+D49+D56+D66+D79</f>
        <v>1821555583.4720001</v>
      </c>
      <c r="E24" s="333">
        <f>E25+E33+E37+E43+E49+E56+E66+E79</f>
        <v>662198012.7279999</v>
      </c>
      <c r="F24" s="333">
        <f>F25+F33+F37+F43+F49+F56+F66+F79</f>
        <v>108778004.667</v>
      </c>
      <c r="G24" s="333">
        <f>G25+G33+G37+G43+G49+G56+G66+G79</f>
        <v>87800</v>
      </c>
      <c r="H24" s="333">
        <f>I24+Q24+R24+S24</f>
        <v>2374887791.533</v>
      </c>
      <c r="I24" s="333">
        <f>SUM(J24,N24:P24)</f>
        <v>1150371206.486</v>
      </c>
      <c r="J24" s="333">
        <f>SUM(K24:M24)</f>
        <v>425808179.806</v>
      </c>
      <c r="K24" s="456">
        <f aca="true" t="shared" si="11" ref="K24:S24">K25+K33+K37+K43+K49+K56+K66+K79</f>
        <v>364331597.806</v>
      </c>
      <c r="L24" s="456">
        <f t="shared" si="11"/>
        <v>61476582</v>
      </c>
      <c r="M24" s="456">
        <f t="shared" si="11"/>
        <v>0</v>
      </c>
      <c r="N24" s="333">
        <f t="shared" si="11"/>
        <v>720773182.6800001</v>
      </c>
      <c r="O24" s="333">
        <f t="shared" si="11"/>
        <v>1787443</v>
      </c>
      <c r="P24" s="333">
        <f t="shared" si="11"/>
        <v>2002401</v>
      </c>
      <c r="Q24" s="333">
        <f t="shared" si="11"/>
        <v>1069986640.0469999</v>
      </c>
      <c r="R24" s="333">
        <f t="shared" si="11"/>
        <v>137831781</v>
      </c>
      <c r="S24" s="333">
        <f t="shared" si="11"/>
        <v>16698164</v>
      </c>
      <c r="T24" s="333">
        <f>SUM(N24:S24)</f>
        <v>1949079611.727</v>
      </c>
      <c r="U24" s="497">
        <f>IF(I24&lt;&gt;0,J24/I24,"")</f>
        <v>0.3701485028530067</v>
      </c>
      <c r="V24" s="357">
        <f t="shared" si="2"/>
        <v>0</v>
      </c>
      <c r="W24" s="357">
        <f t="shared" si="3"/>
        <v>0</v>
      </c>
      <c r="X24" s="358">
        <f t="shared" si="4"/>
        <v>0</v>
      </c>
      <c r="Y24" s="358"/>
      <c r="Z24" s="358"/>
      <c r="AA24" s="358"/>
    </row>
    <row r="25" spans="1:27" s="193" customFormat="1" ht="18" customHeight="1">
      <c r="A25" s="335" t="s">
        <v>13</v>
      </c>
      <c r="B25" s="324" t="s">
        <v>335</v>
      </c>
      <c r="C25" s="336">
        <f>SUM(C26:C32)</f>
        <v>326997858.897</v>
      </c>
      <c r="D25" s="336">
        <f>SUM(D26:D32)</f>
        <v>226899017.66900003</v>
      </c>
      <c r="E25" s="336">
        <f>SUM(E26:E32)</f>
        <v>100098841.228</v>
      </c>
      <c r="F25" s="336">
        <f>SUM(F26:F32)</f>
        <v>25916481.667</v>
      </c>
      <c r="G25" s="336">
        <f>SUM(G26:G32)</f>
        <v>0</v>
      </c>
      <c r="H25" s="336">
        <f>I25+Q25+R25+S25</f>
        <v>301081377.23</v>
      </c>
      <c r="I25" s="336">
        <f>SUM(J25,N25:P25)</f>
        <v>173526921.79400003</v>
      </c>
      <c r="J25" s="336">
        <f>SUM(K25:M25)</f>
        <v>27575997.92</v>
      </c>
      <c r="K25" s="457">
        <f aca="true" t="shared" si="12" ref="K25:S25">SUM(K26:K32)</f>
        <v>26799030.92</v>
      </c>
      <c r="L25" s="457">
        <f t="shared" si="12"/>
        <v>776967</v>
      </c>
      <c r="M25" s="457">
        <f t="shared" si="12"/>
        <v>0</v>
      </c>
      <c r="N25" s="336">
        <f t="shared" si="12"/>
        <v>145948522.874</v>
      </c>
      <c r="O25" s="336">
        <f t="shared" si="12"/>
        <v>0</v>
      </c>
      <c r="P25" s="336">
        <f t="shared" si="12"/>
        <v>2401</v>
      </c>
      <c r="Q25" s="336">
        <f t="shared" si="12"/>
        <v>117877710.436</v>
      </c>
      <c r="R25" s="336">
        <f t="shared" si="12"/>
        <v>9621673</v>
      </c>
      <c r="S25" s="336">
        <f t="shared" si="12"/>
        <v>55072</v>
      </c>
      <c r="T25" s="336">
        <f>SUM(N25:S25)</f>
        <v>273505379.31</v>
      </c>
      <c r="U25" s="499">
        <f>IF(I25&lt;&gt;0,J25/I25,"")</f>
        <v>0.15891481065247298</v>
      </c>
      <c r="V25" s="357">
        <f t="shared" si="2"/>
        <v>0</v>
      </c>
      <c r="W25" s="357">
        <f t="shared" si="3"/>
        <v>0</v>
      </c>
      <c r="X25" s="358">
        <f t="shared" si="4"/>
        <v>0</v>
      </c>
      <c r="Y25" s="358"/>
      <c r="Z25" s="358"/>
      <c r="AA25" s="358"/>
    </row>
    <row r="26" spans="1:27" s="178" customFormat="1" ht="18" customHeight="1">
      <c r="A26" s="250">
        <v>1.1</v>
      </c>
      <c r="B26" s="251" t="str">
        <f>'[1]05'!B11</f>
        <v>Hoàng Mạnh Cường</v>
      </c>
      <c r="C26" s="310">
        <f>D26+E26</f>
        <v>3900</v>
      </c>
      <c r="D26" s="341">
        <f>'[1]05'!D11</f>
        <v>0</v>
      </c>
      <c r="E26" s="341">
        <f>'[1]05'!E11</f>
        <v>3900</v>
      </c>
      <c r="F26" s="341">
        <f>'[1]05'!F11</f>
        <v>0</v>
      </c>
      <c r="G26" s="341">
        <f>'[1]05'!G11</f>
        <v>0</v>
      </c>
      <c r="H26" s="310">
        <f>I26+Q26+R26+S26</f>
        <v>3900</v>
      </c>
      <c r="I26" s="310">
        <f>SUM(J26,N26:P26)</f>
        <v>3900</v>
      </c>
      <c r="J26" s="310">
        <f>SUM(K26:M26)</f>
        <v>3900</v>
      </c>
      <c r="K26" s="494">
        <f>'[1]05'!K11</f>
        <v>3900</v>
      </c>
      <c r="L26" s="494">
        <f>'[1]05'!L11</f>
        <v>0</v>
      </c>
      <c r="M26" s="494">
        <f>'[1]05'!M11</f>
        <v>0</v>
      </c>
      <c r="N26" s="341">
        <f>'[1]05'!N11</f>
        <v>0</v>
      </c>
      <c r="O26" s="341">
        <f>'[1]05'!O11</f>
        <v>0</v>
      </c>
      <c r="P26" s="341">
        <f>'[1]05'!P11</f>
        <v>0</v>
      </c>
      <c r="Q26" s="341">
        <f>'[1]05'!Q11</f>
        <v>0</v>
      </c>
      <c r="R26" s="341">
        <f>'[1]05'!R11</f>
        <v>0</v>
      </c>
      <c r="S26" s="341">
        <f>'[1]05'!S11</f>
        <v>0</v>
      </c>
      <c r="T26" s="310">
        <f>SUM(N26:S26)</f>
        <v>0</v>
      </c>
      <c r="U26" s="498">
        <f>IF(I26&lt;&gt;0,J26/I26,"")</f>
        <v>1</v>
      </c>
      <c r="V26" s="357">
        <f t="shared" si="2"/>
        <v>0</v>
      </c>
      <c r="W26" s="357">
        <f t="shared" si="3"/>
        <v>0</v>
      </c>
      <c r="X26" s="358">
        <f t="shared" si="4"/>
        <v>0</v>
      </c>
      <c r="Y26" s="358"/>
      <c r="Z26" s="358"/>
      <c r="AA26" s="358"/>
    </row>
    <row r="27" spans="1:27" s="178" customFormat="1" ht="18" customHeight="1">
      <c r="A27" s="250">
        <v>1.2</v>
      </c>
      <c r="B27" s="251" t="str">
        <f>'[1]05'!B12</f>
        <v>Trương Thị Mỳ</v>
      </c>
      <c r="C27" s="310">
        <f aca="true" t="shared" si="13" ref="C27:C32">D27+E27</f>
        <v>53305124</v>
      </c>
      <c r="D27" s="341">
        <f>'[1]05'!D12</f>
        <v>43473633</v>
      </c>
      <c r="E27" s="341">
        <f>'[1]05'!E12</f>
        <v>9831491</v>
      </c>
      <c r="F27" s="341">
        <f>'[1]05'!F12</f>
        <v>9425</v>
      </c>
      <c r="G27" s="341">
        <f>'[1]05'!G12</f>
        <v>0</v>
      </c>
      <c r="H27" s="310">
        <f aca="true" t="shared" si="14" ref="H27:H84">I27+Q27+R27+S27</f>
        <v>53295699</v>
      </c>
      <c r="I27" s="310">
        <f aca="true" t="shared" si="15" ref="I27:I84">SUM(J27,N27:P27)</f>
        <v>46503159</v>
      </c>
      <c r="J27" s="310">
        <f aca="true" t="shared" si="16" ref="J27:J84">SUM(K27:M27)</f>
        <v>5057888</v>
      </c>
      <c r="K27" s="494">
        <f>'[1]05'!K12</f>
        <v>4880888</v>
      </c>
      <c r="L27" s="494">
        <f>'[1]05'!L12</f>
        <v>177000</v>
      </c>
      <c r="M27" s="494">
        <f>'[1]05'!M12</f>
        <v>0</v>
      </c>
      <c r="N27" s="341">
        <f>'[1]05'!N12</f>
        <v>41445271</v>
      </c>
      <c r="O27" s="341">
        <f>'[1]05'!O12</f>
        <v>0</v>
      </c>
      <c r="P27" s="341">
        <f>'[1]05'!P12</f>
        <v>0</v>
      </c>
      <c r="Q27" s="341">
        <f>'[1]05'!Q12</f>
        <v>6071596</v>
      </c>
      <c r="R27" s="341">
        <f>'[1]05'!R12</f>
        <v>665872</v>
      </c>
      <c r="S27" s="341">
        <f>'[1]05'!S12</f>
        <v>55072</v>
      </c>
      <c r="T27" s="310">
        <f aca="true" t="shared" si="17" ref="T27:T84">SUM(N27:S27)</f>
        <v>48237811</v>
      </c>
      <c r="U27" s="498">
        <f aca="true" t="shared" si="18" ref="U27:U84">IF(I27&lt;&gt;0,J27/I27,"")</f>
        <v>0.10876439598436742</v>
      </c>
      <c r="V27" s="357">
        <f t="shared" si="2"/>
        <v>0</v>
      </c>
      <c r="W27" s="357">
        <f t="shared" si="3"/>
        <v>0</v>
      </c>
      <c r="X27" s="358">
        <f t="shared" si="4"/>
        <v>0</v>
      </c>
      <c r="Y27" s="358"/>
      <c r="Z27" s="358"/>
      <c r="AA27" s="358"/>
    </row>
    <row r="28" spans="1:27" s="178" customFormat="1" ht="18" customHeight="1">
      <c r="A28" s="250">
        <v>1.3</v>
      </c>
      <c r="B28" s="251" t="str">
        <f>'[1]05'!B13</f>
        <v>Thái Văn Thanh</v>
      </c>
      <c r="C28" s="310">
        <f t="shared" si="13"/>
        <v>35777271</v>
      </c>
      <c r="D28" s="341">
        <f>'[1]05'!D13</f>
        <v>26805117</v>
      </c>
      <c r="E28" s="341">
        <f>'[1]05'!E13</f>
        <v>8972154</v>
      </c>
      <c r="F28" s="341">
        <f>'[1]05'!F13</f>
        <v>90641</v>
      </c>
      <c r="G28" s="341">
        <f>'[1]05'!G13</f>
        <v>0</v>
      </c>
      <c r="H28" s="310">
        <f t="shared" si="14"/>
        <v>35686630</v>
      </c>
      <c r="I28" s="310">
        <f t="shared" si="15"/>
        <v>15638116</v>
      </c>
      <c r="J28" s="310">
        <f t="shared" si="16"/>
        <v>9953557</v>
      </c>
      <c r="K28" s="494">
        <f>'[1]05'!K13</f>
        <v>9953557</v>
      </c>
      <c r="L28" s="494">
        <f>'[1]05'!L13</f>
        <v>0</v>
      </c>
      <c r="M28" s="494">
        <f>'[1]05'!M13</f>
        <v>0</v>
      </c>
      <c r="N28" s="341">
        <f>'[1]05'!N13</f>
        <v>5684559</v>
      </c>
      <c r="O28" s="341">
        <f>'[1]05'!O13</f>
        <v>0</v>
      </c>
      <c r="P28" s="341">
        <f>'[1]05'!P13</f>
        <v>0</v>
      </c>
      <c r="Q28" s="341">
        <f>'[1]05'!Q13</f>
        <v>17627289</v>
      </c>
      <c r="R28" s="341">
        <f>'[1]05'!R13</f>
        <v>2421225</v>
      </c>
      <c r="S28" s="341">
        <f>'[1]05'!S13</f>
        <v>0</v>
      </c>
      <c r="T28" s="310">
        <f t="shared" si="17"/>
        <v>25733073</v>
      </c>
      <c r="U28" s="498">
        <f t="shared" si="18"/>
        <v>0.6364933601976095</v>
      </c>
      <c r="V28" s="357">
        <f t="shared" si="2"/>
        <v>0</v>
      </c>
      <c r="W28" s="357">
        <f t="shared" si="3"/>
        <v>0</v>
      </c>
      <c r="X28" s="358">
        <f t="shared" si="4"/>
        <v>0</v>
      </c>
      <c r="Y28" s="358"/>
      <c r="Z28" s="358"/>
      <c r="AA28" s="358"/>
    </row>
    <row r="29" spans="1:27" s="178" customFormat="1" ht="18" customHeight="1">
      <c r="A29" s="250">
        <v>1.4</v>
      </c>
      <c r="B29" s="251" t="str">
        <f>'[1]05'!B14</f>
        <v>Phùng Anh Thụ</v>
      </c>
      <c r="C29" s="310">
        <f t="shared" si="13"/>
        <v>90020030.068</v>
      </c>
      <c r="D29" s="341">
        <f>'[1]05'!D14</f>
        <v>76103733.84</v>
      </c>
      <c r="E29" s="341">
        <f>'[1]05'!E14</f>
        <v>13916296.228</v>
      </c>
      <c r="F29" s="341">
        <f>'[1]05'!F14</f>
        <v>1888616.667</v>
      </c>
      <c r="G29" s="341">
        <f>'[1]05'!G14</f>
        <v>0</v>
      </c>
      <c r="H29" s="310">
        <f t="shared" si="14"/>
        <v>88131413.401</v>
      </c>
      <c r="I29" s="310">
        <f t="shared" si="15"/>
        <v>23567499.577</v>
      </c>
      <c r="J29" s="310">
        <f t="shared" si="16"/>
        <v>2318168.92</v>
      </c>
      <c r="K29" s="494">
        <f>'[1]05'!K14</f>
        <v>2018168.92</v>
      </c>
      <c r="L29" s="494">
        <f>'[1]05'!L14</f>
        <v>300000</v>
      </c>
      <c r="M29" s="494">
        <f>'[1]05'!M14</f>
        <v>0</v>
      </c>
      <c r="N29" s="341">
        <f>'[1]05'!N14</f>
        <v>21246929.656999998</v>
      </c>
      <c r="O29" s="341">
        <f>'[1]05'!O14</f>
        <v>0</v>
      </c>
      <c r="P29" s="341">
        <f>'[1]05'!P14</f>
        <v>2401</v>
      </c>
      <c r="Q29" s="341">
        <f>'[1]05'!Q14</f>
        <v>64539120.824</v>
      </c>
      <c r="R29" s="341">
        <f>'[1]05'!R14</f>
        <v>24793</v>
      </c>
      <c r="S29" s="341">
        <f>'[1]05'!S14</f>
        <v>0</v>
      </c>
      <c r="T29" s="310">
        <f t="shared" si="17"/>
        <v>85813244.481</v>
      </c>
      <c r="U29" s="498">
        <f t="shared" si="18"/>
        <v>0.09836295583356446</v>
      </c>
      <c r="V29" s="357">
        <f t="shared" si="2"/>
        <v>0</v>
      </c>
      <c r="W29" s="357">
        <f t="shared" si="3"/>
        <v>0</v>
      </c>
      <c r="X29" s="358">
        <f t="shared" si="4"/>
        <v>0</v>
      </c>
      <c r="Y29" s="358"/>
      <c r="Z29" s="358"/>
      <c r="AA29" s="358"/>
    </row>
    <row r="30" spans="1:27" s="178" customFormat="1" ht="18" customHeight="1">
      <c r="A30" s="250">
        <v>1.5</v>
      </c>
      <c r="B30" s="251" t="str">
        <f>'[1]05'!B15</f>
        <v>Nguyễn Thị Gia Nghĩa</v>
      </c>
      <c r="C30" s="310">
        <f t="shared" si="13"/>
        <v>136118287.829</v>
      </c>
      <c r="D30" s="341">
        <f>'[1]05'!D15</f>
        <v>73305200.82900001</v>
      </c>
      <c r="E30" s="341">
        <f>'[1]05'!E15</f>
        <v>62813087</v>
      </c>
      <c r="F30" s="341">
        <f>'[1]05'!F15</f>
        <v>23805769</v>
      </c>
      <c r="G30" s="341">
        <f>'[1]05'!G15</f>
        <v>0</v>
      </c>
      <c r="H30" s="310">
        <f t="shared" si="14"/>
        <v>112312518.82900001</v>
      </c>
      <c r="I30" s="310">
        <f t="shared" si="15"/>
        <v>79052065.21700001</v>
      </c>
      <c r="J30" s="310">
        <f t="shared" si="16"/>
        <v>9184412</v>
      </c>
      <c r="K30" s="494">
        <f>'[1]05'!K15</f>
        <v>8952452</v>
      </c>
      <c r="L30" s="494">
        <f>'[1]05'!L15</f>
        <v>231960</v>
      </c>
      <c r="M30" s="494">
        <f>'[1]05'!M15</f>
        <v>0</v>
      </c>
      <c r="N30" s="341">
        <f>'[1]05'!N15</f>
        <v>69867653.21700001</v>
      </c>
      <c r="O30" s="341">
        <f>'[1]05'!O15</f>
        <v>0</v>
      </c>
      <c r="P30" s="341">
        <f>'[1]05'!P15</f>
        <v>0</v>
      </c>
      <c r="Q30" s="341">
        <f>'[1]05'!Q15</f>
        <v>26750670.612</v>
      </c>
      <c r="R30" s="341">
        <f>'[1]05'!R15</f>
        <v>6509783</v>
      </c>
      <c r="S30" s="341">
        <f>'[1]05'!S15</f>
        <v>0</v>
      </c>
      <c r="T30" s="310">
        <f t="shared" si="17"/>
        <v>103128106.82900001</v>
      </c>
      <c r="U30" s="498">
        <f t="shared" si="18"/>
        <v>0.11618180973246614</v>
      </c>
      <c r="V30" s="357">
        <f t="shared" si="2"/>
        <v>0</v>
      </c>
      <c r="W30" s="357">
        <f t="shared" si="3"/>
        <v>0</v>
      </c>
      <c r="X30" s="358">
        <f t="shared" si="4"/>
        <v>0</v>
      </c>
      <c r="Y30" s="358"/>
      <c r="Z30" s="358"/>
      <c r="AA30" s="358"/>
    </row>
    <row r="31" spans="1:27" s="178" customFormat="1" ht="18" customHeight="1">
      <c r="A31" s="250">
        <v>1.6</v>
      </c>
      <c r="B31" s="251" t="str">
        <f>'[1]05'!B16</f>
        <v>Nguyễn Vũ Thái Bảo</v>
      </c>
      <c r="C31" s="310">
        <f t="shared" si="13"/>
        <v>11773246</v>
      </c>
      <c r="D31" s="341">
        <f>'[1]05'!D16</f>
        <v>7211333</v>
      </c>
      <c r="E31" s="341">
        <f>'[1]05'!E16</f>
        <v>4561913</v>
      </c>
      <c r="F31" s="341">
        <f>'[1]05'!F16</f>
        <v>122030</v>
      </c>
      <c r="G31" s="341">
        <f>'[1]05'!G16</f>
        <v>0</v>
      </c>
      <c r="H31" s="310">
        <f t="shared" si="14"/>
        <v>11651216</v>
      </c>
      <c r="I31" s="310">
        <f t="shared" si="15"/>
        <v>8762182</v>
      </c>
      <c r="J31" s="310">
        <f t="shared" si="16"/>
        <v>1058072</v>
      </c>
      <c r="K31" s="494">
        <f>'[1]05'!K16</f>
        <v>990065</v>
      </c>
      <c r="L31" s="494">
        <f>'[1]05'!L16</f>
        <v>68007</v>
      </c>
      <c r="M31" s="494">
        <f>'[1]05'!M16</f>
        <v>0</v>
      </c>
      <c r="N31" s="341">
        <f>'[1]05'!N16</f>
        <v>7704110</v>
      </c>
      <c r="O31" s="341">
        <f>'[1]05'!O16</f>
        <v>0</v>
      </c>
      <c r="P31" s="341">
        <f>'[1]05'!P16</f>
        <v>0</v>
      </c>
      <c r="Q31" s="341">
        <f>'[1]05'!Q16</f>
        <v>2889034</v>
      </c>
      <c r="R31" s="341">
        <f>'[1]05'!R16</f>
        <v>0</v>
      </c>
      <c r="S31" s="341">
        <f>'[1]05'!S16</f>
        <v>0</v>
      </c>
      <c r="T31" s="310">
        <f t="shared" si="17"/>
        <v>10593144</v>
      </c>
      <c r="U31" s="498">
        <f t="shared" si="18"/>
        <v>0.12075439656469131</v>
      </c>
      <c r="V31" s="357">
        <f t="shared" si="2"/>
        <v>0</v>
      </c>
      <c r="W31" s="357">
        <f t="shared" si="3"/>
        <v>0</v>
      </c>
      <c r="X31" s="358">
        <f t="shared" si="4"/>
        <v>0</v>
      </c>
      <c r="Y31" s="358"/>
      <c r="Z31" s="358"/>
      <c r="AA31" s="358"/>
    </row>
    <row r="32" spans="1:27" s="178" customFormat="1" ht="18" customHeight="1">
      <c r="A32" s="250"/>
      <c r="B32" s="251">
        <f>'[1]05'!B17</f>
        <v>0</v>
      </c>
      <c r="C32" s="310">
        <f t="shared" si="13"/>
        <v>0</v>
      </c>
      <c r="D32" s="341">
        <f>'[1]05'!D17</f>
        <v>0</v>
      </c>
      <c r="E32" s="341">
        <f>'[1]05'!E17</f>
        <v>0</v>
      </c>
      <c r="F32" s="341">
        <f>'[1]05'!F17</f>
        <v>0</v>
      </c>
      <c r="G32" s="341">
        <f>'[1]05'!G17</f>
        <v>0</v>
      </c>
      <c r="H32" s="310">
        <f t="shared" si="14"/>
        <v>0</v>
      </c>
      <c r="I32" s="310">
        <f t="shared" si="15"/>
        <v>0</v>
      </c>
      <c r="J32" s="310">
        <f t="shared" si="16"/>
        <v>0</v>
      </c>
      <c r="K32" s="494">
        <f>'[1]05'!K17</f>
        <v>0</v>
      </c>
      <c r="L32" s="494">
        <f>'[1]05'!L17</f>
        <v>0</v>
      </c>
      <c r="M32" s="494">
        <f>'[1]05'!M17</f>
        <v>0</v>
      </c>
      <c r="N32" s="341">
        <f>'[1]05'!N17</f>
        <v>0</v>
      </c>
      <c r="O32" s="341">
        <f>'[1]05'!O17</f>
        <v>0</v>
      </c>
      <c r="P32" s="341">
        <f>'[1]05'!P17</f>
        <v>0</v>
      </c>
      <c r="Q32" s="341">
        <f>'[1]05'!Q17</f>
        <v>0</v>
      </c>
      <c r="R32" s="341">
        <f>'[1]05'!R17</f>
        <v>0</v>
      </c>
      <c r="S32" s="341">
        <f>'[1]05'!S17</f>
        <v>0</v>
      </c>
      <c r="T32" s="310">
        <f t="shared" si="17"/>
        <v>0</v>
      </c>
      <c r="U32" s="498">
        <f t="shared" si="18"/>
      </c>
      <c r="V32" s="357">
        <f t="shared" si="2"/>
        <v>0</v>
      </c>
      <c r="W32" s="357">
        <f t="shared" si="3"/>
        <v>0</v>
      </c>
      <c r="X32" s="358">
        <f t="shared" si="4"/>
        <v>0</v>
      </c>
      <c r="Y32" s="358"/>
      <c r="Z32" s="358"/>
      <c r="AA32" s="358"/>
    </row>
    <row r="33" spans="1:27" s="178" customFormat="1" ht="18" customHeight="1">
      <c r="A33" s="335" t="s">
        <v>14</v>
      </c>
      <c r="B33" s="324" t="s">
        <v>339</v>
      </c>
      <c r="C33" s="336">
        <f>SUM(C34:C36)</f>
        <v>7794427</v>
      </c>
      <c r="D33" s="336">
        <f>SUM(D34:D36)</f>
        <v>4854023</v>
      </c>
      <c r="E33" s="336">
        <f>SUM(E34:E36)</f>
        <v>2940404</v>
      </c>
      <c r="F33" s="336">
        <f>SUM(F34:F36)</f>
        <v>0</v>
      </c>
      <c r="G33" s="336">
        <f>SUM(G34:G36)</f>
        <v>0</v>
      </c>
      <c r="H33" s="336">
        <f t="shared" si="14"/>
        <v>7794427</v>
      </c>
      <c r="I33" s="336">
        <f t="shared" si="15"/>
        <v>7505192</v>
      </c>
      <c r="J33" s="336">
        <f t="shared" si="16"/>
        <v>893860</v>
      </c>
      <c r="K33" s="457">
        <f aca="true" t="shared" si="19" ref="K33:S33">SUM(K34:K36)</f>
        <v>893860</v>
      </c>
      <c r="L33" s="457">
        <f t="shared" si="19"/>
        <v>0</v>
      </c>
      <c r="M33" s="457">
        <f t="shared" si="19"/>
        <v>0</v>
      </c>
      <c r="N33" s="336">
        <f t="shared" si="19"/>
        <v>6611332</v>
      </c>
      <c r="O33" s="336">
        <f t="shared" si="19"/>
        <v>0</v>
      </c>
      <c r="P33" s="336">
        <f t="shared" si="19"/>
        <v>0</v>
      </c>
      <c r="Q33" s="336">
        <f t="shared" si="19"/>
        <v>289235</v>
      </c>
      <c r="R33" s="336">
        <f t="shared" si="19"/>
        <v>0</v>
      </c>
      <c r="S33" s="336">
        <f t="shared" si="19"/>
        <v>0</v>
      </c>
      <c r="T33" s="336">
        <f t="shared" si="17"/>
        <v>6900567</v>
      </c>
      <c r="U33" s="499">
        <f t="shared" si="18"/>
        <v>0.11909888514511022</v>
      </c>
      <c r="V33" s="357">
        <f t="shared" si="2"/>
        <v>0</v>
      </c>
      <c r="W33" s="357">
        <f t="shared" si="3"/>
        <v>0</v>
      </c>
      <c r="X33" s="358">
        <f t="shared" si="4"/>
        <v>0</v>
      </c>
      <c r="Y33" s="358"/>
      <c r="Z33" s="358"/>
      <c r="AA33" s="358"/>
    </row>
    <row r="34" spans="1:27" s="178" customFormat="1" ht="18" customHeight="1">
      <c r="A34" s="250" t="s">
        <v>17</v>
      </c>
      <c r="B34" s="251" t="str">
        <f>'[2]05'!B11</f>
        <v>Trần Phú Châu</v>
      </c>
      <c r="C34" s="310">
        <f>D34+E34</f>
        <v>8750</v>
      </c>
      <c r="D34" s="341">
        <f>'[2]05'!D11</f>
        <v>0</v>
      </c>
      <c r="E34" s="341">
        <f>'[2]05'!E11</f>
        <v>8750</v>
      </c>
      <c r="F34" s="341">
        <f>'[2]05'!F11</f>
        <v>0</v>
      </c>
      <c r="G34" s="341">
        <f>'[2]05'!G11</f>
        <v>0</v>
      </c>
      <c r="H34" s="310">
        <f t="shared" si="14"/>
        <v>8750</v>
      </c>
      <c r="I34" s="310">
        <f t="shared" si="15"/>
        <v>8750</v>
      </c>
      <c r="J34" s="310">
        <f t="shared" si="16"/>
        <v>8750</v>
      </c>
      <c r="K34" s="494">
        <f>'[2]05'!K11</f>
        <v>8750</v>
      </c>
      <c r="L34" s="494">
        <f>'[2]05'!L11</f>
        <v>0</v>
      </c>
      <c r="M34" s="494">
        <f>'[2]05'!M11</f>
        <v>0</v>
      </c>
      <c r="N34" s="341">
        <f>'[2]05'!N11</f>
        <v>0</v>
      </c>
      <c r="O34" s="341">
        <f>'[2]05'!O11</f>
        <v>0</v>
      </c>
      <c r="P34" s="341">
        <f>'[2]05'!P11</f>
        <v>0</v>
      </c>
      <c r="Q34" s="341">
        <f>'[2]05'!Q11</f>
        <v>0</v>
      </c>
      <c r="R34" s="341">
        <f>'[2]05'!R11</f>
        <v>0</v>
      </c>
      <c r="S34" s="341">
        <f>'[2]05'!S11</f>
        <v>0</v>
      </c>
      <c r="T34" s="310">
        <f t="shared" si="17"/>
        <v>0</v>
      </c>
      <c r="U34" s="498">
        <f t="shared" si="18"/>
        <v>1</v>
      </c>
      <c r="V34" s="357">
        <f t="shared" si="2"/>
        <v>0</v>
      </c>
      <c r="W34" s="357">
        <f t="shared" si="3"/>
        <v>0</v>
      </c>
      <c r="X34" s="358">
        <f t="shared" si="4"/>
        <v>0</v>
      </c>
      <c r="Y34" s="358"/>
      <c r="Z34" s="358"/>
      <c r="AA34" s="358"/>
    </row>
    <row r="35" spans="1:27" s="178" customFormat="1" ht="18" customHeight="1">
      <c r="A35" s="250" t="s">
        <v>18</v>
      </c>
      <c r="B35" s="251" t="str">
        <f>'[2]05'!B12</f>
        <v>Đinh Văn Hưng</v>
      </c>
      <c r="C35" s="310">
        <f aca="true" t="shared" si="20" ref="C35:C41">D35+E35</f>
        <v>7785677</v>
      </c>
      <c r="D35" s="341">
        <f>'[2]05'!D12</f>
        <v>4854023</v>
      </c>
      <c r="E35" s="341">
        <f>'[2]05'!E12</f>
        <v>2931654</v>
      </c>
      <c r="F35" s="341">
        <f>'[2]05'!F12</f>
        <v>0</v>
      </c>
      <c r="G35" s="341">
        <f>'[2]05'!G12</f>
        <v>0</v>
      </c>
      <c r="H35" s="310">
        <f t="shared" si="14"/>
        <v>7785677</v>
      </c>
      <c r="I35" s="310">
        <f t="shared" si="15"/>
        <v>7496442</v>
      </c>
      <c r="J35" s="310">
        <f t="shared" si="16"/>
        <v>885110</v>
      </c>
      <c r="K35" s="494">
        <f>'[2]05'!K12</f>
        <v>885110</v>
      </c>
      <c r="L35" s="494">
        <f>'[2]05'!L12</f>
        <v>0</v>
      </c>
      <c r="M35" s="494">
        <f>'[2]05'!M12</f>
        <v>0</v>
      </c>
      <c r="N35" s="341">
        <f>'[2]05'!N12</f>
        <v>6611332</v>
      </c>
      <c r="O35" s="341">
        <f>'[2]05'!O12</f>
        <v>0</v>
      </c>
      <c r="P35" s="341">
        <f>'[2]05'!P12</f>
        <v>0</v>
      </c>
      <c r="Q35" s="341">
        <f>'[2]05'!Q12</f>
        <v>289235</v>
      </c>
      <c r="R35" s="341">
        <f>'[2]05'!R12</f>
        <v>0</v>
      </c>
      <c r="S35" s="341">
        <f>'[2]05'!S12</f>
        <v>0</v>
      </c>
      <c r="T35" s="310">
        <f t="shared" si="17"/>
        <v>6900567</v>
      </c>
      <c r="U35" s="498">
        <f t="shared" si="18"/>
        <v>0.11807067939697259</v>
      </c>
      <c r="V35" s="357">
        <f t="shared" si="2"/>
        <v>0</v>
      </c>
      <c r="W35" s="357">
        <f t="shared" si="3"/>
        <v>0</v>
      </c>
      <c r="X35" s="358">
        <f t="shared" si="4"/>
        <v>0</v>
      </c>
      <c r="Y35" s="358"/>
      <c r="Z35" s="358"/>
      <c r="AA35" s="358"/>
    </row>
    <row r="36" spans="1:27" s="178" customFormat="1" ht="18" customHeight="1">
      <c r="A36" s="250"/>
      <c r="B36" s="251">
        <f>'[2]05'!B13</f>
        <v>0</v>
      </c>
      <c r="C36" s="310">
        <f t="shared" si="20"/>
        <v>0</v>
      </c>
      <c r="D36" s="252"/>
      <c r="E36" s="252"/>
      <c r="F36" s="252"/>
      <c r="G36" s="252"/>
      <c r="H36" s="310">
        <f t="shared" si="14"/>
        <v>0</v>
      </c>
      <c r="I36" s="310">
        <f t="shared" si="15"/>
        <v>0</v>
      </c>
      <c r="J36" s="310">
        <f t="shared" si="16"/>
        <v>0</v>
      </c>
      <c r="K36" s="549"/>
      <c r="L36" s="549"/>
      <c r="M36" s="549"/>
      <c r="N36" s="252"/>
      <c r="O36" s="252"/>
      <c r="P36" s="252"/>
      <c r="Q36" s="252"/>
      <c r="R36" s="252"/>
      <c r="S36" s="252"/>
      <c r="T36" s="310">
        <f t="shared" si="17"/>
        <v>0</v>
      </c>
      <c r="U36" s="498">
        <f t="shared" si="18"/>
      </c>
      <c r="V36" s="357">
        <f t="shared" si="2"/>
        <v>0</v>
      </c>
      <c r="W36" s="357">
        <f t="shared" si="3"/>
        <v>0</v>
      </c>
      <c r="X36" s="358">
        <f t="shared" si="4"/>
        <v>0</v>
      </c>
      <c r="Y36" s="358"/>
      <c r="Z36" s="358"/>
      <c r="AA36" s="358"/>
    </row>
    <row r="37" spans="1:27" s="178" customFormat="1" ht="18" customHeight="1">
      <c r="A37" s="335" t="s">
        <v>19</v>
      </c>
      <c r="B37" s="324" t="s">
        <v>338</v>
      </c>
      <c r="C37" s="336">
        <f>SUM(C38:C42)</f>
        <v>94695867.898</v>
      </c>
      <c r="D37" s="336">
        <f>SUM(D38:D42)</f>
        <v>87286967.398</v>
      </c>
      <c r="E37" s="336">
        <f>SUM(E38:E42)</f>
        <v>7408900.5</v>
      </c>
      <c r="F37" s="336">
        <f>SUM(F38:F42)</f>
        <v>153844</v>
      </c>
      <c r="G37" s="336">
        <f>SUM(G38:G42)</f>
        <v>0</v>
      </c>
      <c r="H37" s="336">
        <f t="shared" si="14"/>
        <v>94542023.898</v>
      </c>
      <c r="I37" s="336">
        <f t="shared" si="15"/>
        <v>62476555.686000004</v>
      </c>
      <c r="J37" s="336">
        <f t="shared" si="16"/>
        <v>29449085.686</v>
      </c>
      <c r="K37" s="457">
        <f aca="true" t="shared" si="21" ref="K37:S37">SUM(K38:K42)</f>
        <v>5492696.686000001</v>
      </c>
      <c r="L37" s="457">
        <f t="shared" si="21"/>
        <v>23956389</v>
      </c>
      <c r="M37" s="457">
        <f t="shared" si="21"/>
        <v>0</v>
      </c>
      <c r="N37" s="336">
        <f t="shared" si="21"/>
        <v>33027470</v>
      </c>
      <c r="O37" s="336">
        <f t="shared" si="21"/>
        <v>0</v>
      </c>
      <c r="P37" s="336">
        <f t="shared" si="21"/>
        <v>0</v>
      </c>
      <c r="Q37" s="336">
        <f t="shared" si="21"/>
        <v>27491773.212</v>
      </c>
      <c r="R37" s="336">
        <f t="shared" si="21"/>
        <v>4573695</v>
      </c>
      <c r="S37" s="336">
        <f t="shared" si="21"/>
        <v>0</v>
      </c>
      <c r="T37" s="336">
        <f t="shared" si="17"/>
        <v>65092938.212</v>
      </c>
      <c r="U37" s="499">
        <f t="shared" si="18"/>
        <v>0.4713621831844848</v>
      </c>
      <c r="V37" s="357">
        <f t="shared" si="2"/>
        <v>0</v>
      </c>
      <c r="W37" s="357">
        <f t="shared" si="3"/>
        <v>3.725290298461914E-09</v>
      </c>
      <c r="X37" s="358">
        <f t="shared" si="4"/>
        <v>0</v>
      </c>
      <c r="Y37" s="358"/>
      <c r="Z37" s="358"/>
      <c r="AA37" s="358"/>
    </row>
    <row r="38" spans="1:27" s="178" customFormat="1" ht="18" customHeight="1">
      <c r="A38" s="317">
        <v>3.1</v>
      </c>
      <c r="B38" s="251" t="str">
        <f>'[3]05'!B11</f>
        <v>Ngô Đình Hoàng</v>
      </c>
      <c r="C38" s="310">
        <f>D38+E38</f>
        <v>30185495</v>
      </c>
      <c r="D38" s="341">
        <f>'[3]05'!D11</f>
        <v>26695092</v>
      </c>
      <c r="E38" s="341">
        <f>'[3]05'!E11</f>
        <v>3490403</v>
      </c>
      <c r="F38" s="341">
        <f>'[3]05'!F11</f>
        <v>0</v>
      </c>
      <c r="G38" s="341">
        <f>'[3]05'!G11</f>
        <v>0</v>
      </c>
      <c r="H38" s="310">
        <f t="shared" si="14"/>
        <v>30185495</v>
      </c>
      <c r="I38" s="310">
        <f t="shared" si="15"/>
        <v>22097857</v>
      </c>
      <c r="J38" s="310">
        <f t="shared" si="16"/>
        <v>1587282</v>
      </c>
      <c r="K38" s="494">
        <f>'[3]05'!K11</f>
        <v>1587282</v>
      </c>
      <c r="L38" s="494">
        <f>'[3]05'!L11</f>
        <v>0</v>
      </c>
      <c r="M38" s="494">
        <f>'[3]05'!M11</f>
        <v>0</v>
      </c>
      <c r="N38" s="341">
        <f>'[3]05'!N11</f>
        <v>20510575</v>
      </c>
      <c r="O38" s="341">
        <f>'[3]05'!O11</f>
        <v>0</v>
      </c>
      <c r="P38" s="341">
        <f>'[3]05'!P11</f>
        <v>0</v>
      </c>
      <c r="Q38" s="341">
        <f>'[3]05'!Q11</f>
        <v>5441876</v>
      </c>
      <c r="R38" s="341">
        <f>'[3]05'!R11</f>
        <v>2645762</v>
      </c>
      <c r="S38" s="341">
        <f>'[3]05'!S11</f>
        <v>0</v>
      </c>
      <c r="T38" s="310">
        <f t="shared" si="17"/>
        <v>28598213</v>
      </c>
      <c r="U38" s="498">
        <f t="shared" si="18"/>
        <v>0.07182968013595165</v>
      </c>
      <c r="V38" s="357">
        <f t="shared" si="2"/>
        <v>0</v>
      </c>
      <c r="W38" s="357">
        <f t="shared" si="3"/>
        <v>0</v>
      </c>
      <c r="X38" s="358">
        <f t="shared" si="4"/>
        <v>0</v>
      </c>
      <c r="Y38" s="358"/>
      <c r="Z38" s="358"/>
      <c r="AA38" s="358"/>
    </row>
    <row r="39" spans="1:27" s="178" customFormat="1" ht="18" customHeight="1">
      <c r="A39" s="317">
        <v>3.2</v>
      </c>
      <c r="B39" s="251" t="str">
        <f>'[3]05'!B12</f>
        <v>Nguyễn Chí Thanh</v>
      </c>
      <c r="C39" s="310">
        <f t="shared" si="20"/>
        <v>34991394</v>
      </c>
      <c r="D39" s="341">
        <f>'[3]05'!D12</f>
        <v>34193356</v>
      </c>
      <c r="E39" s="341">
        <f>'[3]05'!E12</f>
        <v>798038</v>
      </c>
      <c r="F39" s="341">
        <f>'[3]05'!F12</f>
        <v>39800</v>
      </c>
      <c r="G39" s="341">
        <f>'[3]05'!G12</f>
        <v>0</v>
      </c>
      <c r="H39" s="310">
        <f t="shared" si="14"/>
        <v>34951594</v>
      </c>
      <c r="I39" s="310">
        <f t="shared" si="15"/>
        <v>26173506</v>
      </c>
      <c r="J39" s="310">
        <f t="shared" si="16"/>
        <v>22561783</v>
      </c>
      <c r="K39" s="494">
        <f>'[3]05'!K12</f>
        <v>501783</v>
      </c>
      <c r="L39" s="494">
        <f>'[3]05'!L12</f>
        <v>22060000</v>
      </c>
      <c r="M39" s="494">
        <f>'[3]05'!M12</f>
        <v>0</v>
      </c>
      <c r="N39" s="341">
        <f>'[3]05'!N12</f>
        <v>3611723</v>
      </c>
      <c r="O39" s="341">
        <f>'[3]05'!O12</f>
        <v>0</v>
      </c>
      <c r="P39" s="341">
        <f>'[3]05'!P12</f>
        <v>0</v>
      </c>
      <c r="Q39" s="341">
        <f>'[3]05'!Q12</f>
        <v>8778088</v>
      </c>
      <c r="R39" s="341">
        <f>'[3]05'!R12</f>
        <v>0</v>
      </c>
      <c r="S39" s="341">
        <f>'[3]05'!S12</f>
        <v>0</v>
      </c>
      <c r="T39" s="310">
        <f t="shared" si="17"/>
        <v>12389811</v>
      </c>
      <c r="U39" s="498">
        <f t="shared" si="18"/>
        <v>0.8620084370813753</v>
      </c>
      <c r="V39" s="357">
        <f t="shared" si="2"/>
        <v>0</v>
      </c>
      <c r="W39" s="357">
        <f t="shared" si="3"/>
        <v>0</v>
      </c>
      <c r="X39" s="358">
        <f t="shared" si="4"/>
        <v>0</v>
      </c>
      <c r="Y39" s="358"/>
      <c r="Z39" s="358"/>
      <c r="AA39" s="358"/>
    </row>
    <row r="40" spans="1:27" s="178" customFormat="1" ht="18" customHeight="1">
      <c r="A40" s="317">
        <v>3.3</v>
      </c>
      <c r="B40" s="251" t="str">
        <f>'[3]05'!B13</f>
        <v>Nguyễn Duy Quang</v>
      </c>
      <c r="C40" s="310">
        <f>D40+E40</f>
        <v>12951917</v>
      </c>
      <c r="D40" s="341">
        <f>'[3]05'!D13</f>
        <v>11015174</v>
      </c>
      <c r="E40" s="341">
        <f>'[3]05'!E13</f>
        <v>1936743</v>
      </c>
      <c r="F40" s="341">
        <f>'[3]05'!F13</f>
        <v>47200</v>
      </c>
      <c r="G40" s="341">
        <f>'[3]05'!G13</f>
        <v>0</v>
      </c>
      <c r="H40" s="310">
        <f t="shared" si="14"/>
        <v>12904717</v>
      </c>
      <c r="I40" s="310">
        <f t="shared" si="15"/>
        <v>6140055</v>
      </c>
      <c r="J40" s="310">
        <f t="shared" si="16"/>
        <v>1355429</v>
      </c>
      <c r="K40" s="494">
        <f>'[3]05'!K13</f>
        <v>595429</v>
      </c>
      <c r="L40" s="494">
        <f>'[3]05'!L13</f>
        <v>760000</v>
      </c>
      <c r="M40" s="494">
        <f>'[3]05'!M13</f>
        <v>0</v>
      </c>
      <c r="N40" s="341">
        <f>'[3]05'!N13</f>
        <v>4784626</v>
      </c>
      <c r="O40" s="341">
        <f>'[3]05'!O13</f>
        <v>0</v>
      </c>
      <c r="P40" s="341">
        <f>'[3]05'!P13</f>
        <v>0</v>
      </c>
      <c r="Q40" s="341">
        <f>'[3]05'!Q13</f>
        <v>5793189</v>
      </c>
      <c r="R40" s="341">
        <f>'[3]05'!R13</f>
        <v>971473</v>
      </c>
      <c r="S40" s="341">
        <f>'[3]05'!S13</f>
        <v>0</v>
      </c>
      <c r="T40" s="310">
        <f t="shared" si="17"/>
        <v>11549288</v>
      </c>
      <c r="U40" s="498">
        <f t="shared" si="18"/>
        <v>0.22075193137520754</v>
      </c>
      <c r="V40" s="357">
        <f t="shared" si="2"/>
        <v>0</v>
      </c>
      <c r="W40" s="357">
        <f t="shared" si="3"/>
        <v>0</v>
      </c>
      <c r="X40" s="358">
        <f t="shared" si="4"/>
        <v>0</v>
      </c>
      <c r="Y40" s="358"/>
      <c r="Z40" s="358"/>
      <c r="AA40" s="358"/>
    </row>
    <row r="41" spans="1:27" s="178" customFormat="1" ht="18" customHeight="1">
      <c r="A41" s="317">
        <v>3.4</v>
      </c>
      <c r="B41" s="251" t="str">
        <f>'[3]05'!B14</f>
        <v>Nguyễn Hoàng Anh</v>
      </c>
      <c r="C41" s="310">
        <f t="shared" si="20"/>
        <v>16567061.898</v>
      </c>
      <c r="D41" s="341">
        <f>'[3]05'!D14</f>
        <v>15383345.398</v>
      </c>
      <c r="E41" s="341">
        <f>'[3]05'!E14</f>
        <v>1183716.5</v>
      </c>
      <c r="F41" s="341">
        <f>'[3]05'!F14</f>
        <v>66844</v>
      </c>
      <c r="G41" s="341">
        <f>'[3]05'!G14</f>
        <v>0</v>
      </c>
      <c r="H41" s="310">
        <f t="shared" si="14"/>
        <v>16500217.898000002</v>
      </c>
      <c r="I41" s="310">
        <f t="shared" si="15"/>
        <v>8065137.686000001</v>
      </c>
      <c r="J41" s="310">
        <f t="shared" si="16"/>
        <v>3944591.686</v>
      </c>
      <c r="K41" s="494">
        <f>'[3]05'!K14</f>
        <v>2808202.686</v>
      </c>
      <c r="L41" s="494">
        <f>'[3]05'!L14</f>
        <v>1136389</v>
      </c>
      <c r="M41" s="494">
        <f>'[3]05'!M14</f>
        <v>0</v>
      </c>
      <c r="N41" s="341">
        <f>'[3]05'!N14</f>
        <v>4120546</v>
      </c>
      <c r="O41" s="341">
        <f>'[3]05'!O14</f>
        <v>0</v>
      </c>
      <c r="P41" s="341">
        <f>'[3]05'!P14</f>
        <v>0</v>
      </c>
      <c r="Q41" s="341">
        <f>'[3]05'!Q14</f>
        <v>7478620.212</v>
      </c>
      <c r="R41" s="341">
        <f>'[3]05'!R14</f>
        <v>956460</v>
      </c>
      <c r="S41" s="341">
        <f>'[3]05'!S14</f>
        <v>0</v>
      </c>
      <c r="T41" s="310">
        <f t="shared" si="17"/>
        <v>12555626.212000001</v>
      </c>
      <c r="U41" s="498">
        <f t="shared" si="18"/>
        <v>0.4890916732701642</v>
      </c>
      <c r="V41" s="357">
        <f t="shared" si="2"/>
        <v>0</v>
      </c>
      <c r="W41" s="357">
        <f t="shared" si="3"/>
        <v>4.656612873077393E-10</v>
      </c>
      <c r="X41" s="358">
        <f t="shared" si="4"/>
        <v>0</v>
      </c>
      <c r="Y41" s="358"/>
      <c r="Z41" s="358"/>
      <c r="AA41" s="358"/>
    </row>
    <row r="42" spans="1:27" s="178" customFormat="1" ht="18" customHeight="1">
      <c r="A42" s="317">
        <v>3.5</v>
      </c>
      <c r="B42" s="251">
        <f>'[3]05'!B15</f>
        <v>0</v>
      </c>
      <c r="C42" s="310">
        <f>D42+E42</f>
        <v>0</v>
      </c>
      <c r="D42" s="341">
        <f>'[3]05'!D15</f>
        <v>0</v>
      </c>
      <c r="E42" s="341">
        <f>'[3]05'!E15</f>
        <v>0</v>
      </c>
      <c r="F42" s="341">
        <f>'[3]05'!F15</f>
        <v>0</v>
      </c>
      <c r="G42" s="341">
        <f>'[3]05'!G15</f>
        <v>0</v>
      </c>
      <c r="H42" s="310">
        <f t="shared" si="14"/>
        <v>0</v>
      </c>
      <c r="I42" s="310">
        <f t="shared" si="15"/>
        <v>0</v>
      </c>
      <c r="J42" s="310">
        <f t="shared" si="16"/>
        <v>0</v>
      </c>
      <c r="K42" s="494">
        <f>'[3]05'!K15</f>
        <v>0</v>
      </c>
      <c r="L42" s="494">
        <f>'[3]05'!L15</f>
        <v>0</v>
      </c>
      <c r="M42" s="494">
        <f>'[3]05'!M15</f>
        <v>0</v>
      </c>
      <c r="N42" s="341">
        <f>'[3]05'!N15</f>
        <v>0</v>
      </c>
      <c r="O42" s="341">
        <f>'[3]05'!O15</f>
        <v>0</v>
      </c>
      <c r="P42" s="341">
        <f>'[3]05'!P15</f>
        <v>0</v>
      </c>
      <c r="Q42" s="341">
        <f>'[3]05'!Q15</f>
        <v>0</v>
      </c>
      <c r="R42" s="341">
        <f>'[3]05'!R15</f>
        <v>0</v>
      </c>
      <c r="S42" s="341">
        <f>'[3]05'!S15</f>
        <v>0</v>
      </c>
      <c r="T42" s="310">
        <f t="shared" si="17"/>
        <v>0</v>
      </c>
      <c r="U42" s="498">
        <f t="shared" si="18"/>
      </c>
      <c r="V42" s="357">
        <f t="shared" si="2"/>
        <v>0</v>
      </c>
      <c r="W42" s="357">
        <f t="shared" si="3"/>
        <v>0</v>
      </c>
      <c r="X42" s="358">
        <f t="shared" si="4"/>
        <v>0</v>
      </c>
      <c r="Y42" s="358"/>
      <c r="Z42" s="358"/>
      <c r="AA42" s="358"/>
    </row>
    <row r="43" spans="1:27" s="178" customFormat="1" ht="18" customHeight="1">
      <c r="A43" s="335" t="s">
        <v>22</v>
      </c>
      <c r="B43" s="324" t="s">
        <v>337</v>
      </c>
      <c r="C43" s="336">
        <f>SUM(C44:C48)</f>
        <v>58161187</v>
      </c>
      <c r="D43" s="336">
        <f>SUM(D44:D48)</f>
        <v>25745438</v>
      </c>
      <c r="E43" s="336">
        <f>SUM(E44:E48)</f>
        <v>32415749</v>
      </c>
      <c r="F43" s="336">
        <f>SUM(F44:F48)</f>
        <v>2982390</v>
      </c>
      <c r="G43" s="336">
        <f>SUM(G44:G48)</f>
        <v>0</v>
      </c>
      <c r="H43" s="336">
        <f t="shared" si="14"/>
        <v>55178797</v>
      </c>
      <c r="I43" s="336">
        <f t="shared" si="15"/>
        <v>50061412</v>
      </c>
      <c r="J43" s="336">
        <f t="shared" si="16"/>
        <v>31637816</v>
      </c>
      <c r="K43" s="457">
        <f aca="true" t="shared" si="22" ref="K43:S43">SUM(K44:K48)</f>
        <v>28356253</v>
      </c>
      <c r="L43" s="457">
        <f t="shared" si="22"/>
        <v>3281563</v>
      </c>
      <c r="M43" s="457">
        <f t="shared" si="22"/>
        <v>0</v>
      </c>
      <c r="N43" s="336">
        <f t="shared" si="22"/>
        <v>18362596</v>
      </c>
      <c r="O43" s="336">
        <f t="shared" si="22"/>
        <v>61000</v>
      </c>
      <c r="P43" s="336">
        <f t="shared" si="22"/>
        <v>0</v>
      </c>
      <c r="Q43" s="336">
        <f t="shared" si="22"/>
        <v>4774985</v>
      </c>
      <c r="R43" s="336">
        <f t="shared" si="22"/>
        <v>342400</v>
      </c>
      <c r="S43" s="336">
        <f t="shared" si="22"/>
        <v>0</v>
      </c>
      <c r="T43" s="336">
        <f t="shared" si="17"/>
        <v>23540981</v>
      </c>
      <c r="U43" s="499">
        <f t="shared" si="18"/>
        <v>0.6319800967659482</v>
      </c>
      <c r="V43" s="357">
        <f t="shared" si="2"/>
        <v>0</v>
      </c>
      <c r="W43" s="357">
        <f t="shared" si="3"/>
        <v>0</v>
      </c>
      <c r="X43" s="358">
        <f t="shared" si="4"/>
        <v>0</v>
      </c>
      <c r="Y43" s="358"/>
      <c r="Z43" s="358"/>
      <c r="AA43" s="358"/>
    </row>
    <row r="44" spans="1:27" s="178" customFormat="1" ht="18" customHeight="1">
      <c r="A44" s="317">
        <v>4.1</v>
      </c>
      <c r="B44" s="251" t="str">
        <f>'[4]05'!B11</f>
        <v>Cao Văn Hiếu</v>
      </c>
      <c r="C44" s="310">
        <f>D44+E44</f>
        <v>30937631</v>
      </c>
      <c r="D44" s="341">
        <f>'[4]05'!D11</f>
        <v>14557198</v>
      </c>
      <c r="E44" s="341">
        <f>'[4]05'!E11</f>
        <v>16380433</v>
      </c>
      <c r="F44" s="341">
        <f>'[4]05'!F11</f>
        <v>2834891</v>
      </c>
      <c r="G44" s="341">
        <f>'[4]05'!G11</f>
        <v>0</v>
      </c>
      <c r="H44" s="310">
        <f t="shared" si="14"/>
        <v>28102740</v>
      </c>
      <c r="I44" s="310">
        <f t="shared" si="15"/>
        <v>24616445</v>
      </c>
      <c r="J44" s="310">
        <f t="shared" si="16"/>
        <v>13252471</v>
      </c>
      <c r="K44" s="494">
        <f>'[4]05'!K11</f>
        <v>12905471</v>
      </c>
      <c r="L44" s="494">
        <f>'[4]05'!L11</f>
        <v>347000</v>
      </c>
      <c r="M44" s="494">
        <f>'[4]05'!M11</f>
        <v>0</v>
      </c>
      <c r="N44" s="341">
        <f>'[4]05'!N11</f>
        <v>11302974</v>
      </c>
      <c r="O44" s="341">
        <f>'[4]05'!O11</f>
        <v>61000</v>
      </c>
      <c r="P44" s="341">
        <f>'[4]05'!P11</f>
        <v>0</v>
      </c>
      <c r="Q44" s="341">
        <f>'[4]05'!Q11</f>
        <v>3486295</v>
      </c>
      <c r="R44" s="341">
        <f>'[4]05'!R11</f>
        <v>0</v>
      </c>
      <c r="S44" s="341">
        <f>'[4]05'!S11</f>
        <v>0</v>
      </c>
      <c r="T44" s="310">
        <f t="shared" si="17"/>
        <v>14850269</v>
      </c>
      <c r="U44" s="498">
        <f t="shared" si="18"/>
        <v>0.5383584429027019</v>
      </c>
      <c r="V44" s="357">
        <f t="shared" si="2"/>
        <v>0</v>
      </c>
      <c r="W44" s="357">
        <f t="shared" si="3"/>
        <v>0</v>
      </c>
      <c r="X44" s="358">
        <f t="shared" si="4"/>
        <v>0</v>
      </c>
      <c r="Y44" s="358"/>
      <c r="Z44" s="358"/>
      <c r="AA44" s="358"/>
    </row>
    <row r="45" spans="1:27" s="178" customFormat="1" ht="18" customHeight="1">
      <c r="A45" s="317">
        <v>4.2</v>
      </c>
      <c r="B45" s="251" t="str">
        <f>'[4]05'!B12</f>
        <v>Huỳnh Thị Nhung</v>
      </c>
      <c r="C45" s="310">
        <f>D45+E45</f>
        <v>3714863</v>
      </c>
      <c r="D45" s="341">
        <f>'[4]05'!D12</f>
        <v>307619</v>
      </c>
      <c r="E45" s="341">
        <f>'[4]05'!E12</f>
        <v>3407244</v>
      </c>
      <c r="F45" s="341">
        <f>'[4]05'!F12</f>
        <v>45400</v>
      </c>
      <c r="G45" s="341">
        <f>'[4]05'!G12</f>
        <v>0</v>
      </c>
      <c r="H45" s="310">
        <f t="shared" si="14"/>
        <v>3669463</v>
      </c>
      <c r="I45" s="310">
        <f t="shared" si="15"/>
        <v>3200938</v>
      </c>
      <c r="J45" s="310">
        <f t="shared" si="16"/>
        <v>1009668</v>
      </c>
      <c r="K45" s="494">
        <f>'[4]05'!K12</f>
        <v>951414</v>
      </c>
      <c r="L45" s="494">
        <f>'[4]05'!L12</f>
        <v>58254</v>
      </c>
      <c r="M45" s="494">
        <f>'[4]05'!M12</f>
        <v>0</v>
      </c>
      <c r="N45" s="341">
        <f>'[4]05'!N12</f>
        <v>2191270</v>
      </c>
      <c r="O45" s="341">
        <f>'[4]05'!O12</f>
        <v>0</v>
      </c>
      <c r="P45" s="341">
        <f>'[4]05'!P12</f>
        <v>0</v>
      </c>
      <c r="Q45" s="341">
        <f>'[4]05'!Q12</f>
        <v>468525</v>
      </c>
      <c r="R45" s="341">
        <f>'[4]05'!R12</f>
        <v>0</v>
      </c>
      <c r="S45" s="341">
        <f>'[4]05'!S12</f>
        <v>0</v>
      </c>
      <c r="T45" s="310">
        <f t="shared" si="17"/>
        <v>2659795</v>
      </c>
      <c r="U45" s="498">
        <f t="shared" si="18"/>
        <v>0.31542878993595</v>
      </c>
      <c r="V45" s="357">
        <f t="shared" si="2"/>
        <v>0</v>
      </c>
      <c r="W45" s="357">
        <f t="shared" si="3"/>
        <v>0</v>
      </c>
      <c r="X45" s="358">
        <f t="shared" si="4"/>
        <v>0</v>
      </c>
      <c r="Y45" s="358"/>
      <c r="Z45" s="358"/>
      <c r="AA45" s="358"/>
    </row>
    <row r="46" spans="1:27" s="178" customFormat="1" ht="18" customHeight="1">
      <c r="A46" s="317">
        <v>4.3</v>
      </c>
      <c r="B46" s="251" t="str">
        <f>'[4]05'!B13</f>
        <v>Nguyễn Văn Cường</v>
      </c>
      <c r="C46" s="310">
        <f aca="true" t="shared" si="23" ref="C46:C52">D46+E46</f>
        <v>141188</v>
      </c>
      <c r="D46" s="341">
        <f>'[4]05'!D13</f>
        <v>1</v>
      </c>
      <c r="E46" s="341">
        <f>'[4]05'!E13</f>
        <v>141187</v>
      </c>
      <c r="F46" s="341">
        <f>'[4]05'!F13</f>
        <v>0</v>
      </c>
      <c r="G46" s="341">
        <f>'[4]05'!G13</f>
        <v>0</v>
      </c>
      <c r="H46" s="310">
        <f t="shared" si="14"/>
        <v>141188</v>
      </c>
      <c r="I46" s="310">
        <f t="shared" si="15"/>
        <v>141188</v>
      </c>
      <c r="J46" s="310">
        <f t="shared" si="16"/>
        <v>141188</v>
      </c>
      <c r="K46" s="494">
        <f>'[4]05'!K13</f>
        <v>141188</v>
      </c>
      <c r="L46" s="494">
        <f>'[4]05'!L13</f>
        <v>0</v>
      </c>
      <c r="M46" s="494">
        <f>'[4]05'!M13</f>
        <v>0</v>
      </c>
      <c r="N46" s="341">
        <f>'[4]05'!N13</f>
        <v>0</v>
      </c>
      <c r="O46" s="341">
        <f>'[4]05'!O13</f>
        <v>0</v>
      </c>
      <c r="P46" s="341">
        <f>'[4]05'!P13</f>
        <v>0</v>
      </c>
      <c r="Q46" s="341">
        <f>'[4]05'!Q13</f>
        <v>0</v>
      </c>
      <c r="R46" s="341">
        <f>'[4]05'!R13</f>
        <v>0</v>
      </c>
      <c r="S46" s="341">
        <f>'[4]05'!S13</f>
        <v>0</v>
      </c>
      <c r="T46" s="310">
        <f t="shared" si="17"/>
        <v>0</v>
      </c>
      <c r="U46" s="498">
        <f t="shared" si="18"/>
        <v>1</v>
      </c>
      <c r="V46" s="357">
        <f t="shared" si="2"/>
        <v>0</v>
      </c>
      <c r="W46" s="357">
        <f t="shared" si="3"/>
        <v>0</v>
      </c>
      <c r="X46" s="358">
        <f t="shared" si="4"/>
        <v>0</v>
      </c>
      <c r="Y46" s="358"/>
      <c r="Z46" s="358"/>
      <c r="AA46" s="358"/>
    </row>
    <row r="47" spans="1:27" s="178" customFormat="1" ht="18" customHeight="1">
      <c r="A47" s="317">
        <v>4.4</v>
      </c>
      <c r="B47" s="251" t="str">
        <f>'[4]05'!B14</f>
        <v>Lê Hùng Dũng</v>
      </c>
      <c r="C47" s="310">
        <f t="shared" si="23"/>
        <v>23367505</v>
      </c>
      <c r="D47" s="341">
        <f>'[4]05'!D14</f>
        <v>10880620</v>
      </c>
      <c r="E47" s="341">
        <f>'[4]05'!E14</f>
        <v>12486885</v>
      </c>
      <c r="F47" s="341">
        <f>'[4]05'!F14</f>
        <v>102099</v>
      </c>
      <c r="G47" s="341">
        <f>'[4]05'!G14</f>
        <v>0</v>
      </c>
      <c r="H47" s="310">
        <f t="shared" si="14"/>
        <v>23265406</v>
      </c>
      <c r="I47" s="310">
        <f t="shared" si="15"/>
        <v>22102841</v>
      </c>
      <c r="J47" s="310">
        <f t="shared" si="16"/>
        <v>17234489</v>
      </c>
      <c r="K47" s="494">
        <f>'[4]05'!K14</f>
        <v>14358180</v>
      </c>
      <c r="L47" s="494">
        <f>'[4]05'!L14</f>
        <v>2876309</v>
      </c>
      <c r="M47" s="494">
        <f>'[4]05'!M14</f>
        <v>0</v>
      </c>
      <c r="N47" s="341">
        <f>'[4]05'!N14</f>
        <v>4868352</v>
      </c>
      <c r="O47" s="341">
        <f>'[4]05'!O14</f>
        <v>0</v>
      </c>
      <c r="P47" s="341">
        <f>'[4]05'!P14</f>
        <v>0</v>
      </c>
      <c r="Q47" s="341">
        <f>'[4]05'!Q14</f>
        <v>820165</v>
      </c>
      <c r="R47" s="341">
        <f>'[4]05'!R14</f>
        <v>342400</v>
      </c>
      <c r="S47" s="341">
        <f>'[4]05'!S14</f>
        <v>0</v>
      </c>
      <c r="T47" s="310">
        <f t="shared" si="17"/>
        <v>6030917</v>
      </c>
      <c r="U47" s="498">
        <f t="shared" si="18"/>
        <v>0.7797408939420954</v>
      </c>
      <c r="V47" s="357">
        <f t="shared" si="2"/>
        <v>0</v>
      </c>
      <c r="W47" s="357">
        <f t="shared" si="3"/>
        <v>0</v>
      </c>
      <c r="X47" s="358">
        <f t="shared" si="4"/>
        <v>0</v>
      </c>
      <c r="Y47" s="358"/>
      <c r="Z47" s="358"/>
      <c r="AA47" s="358"/>
    </row>
    <row r="48" spans="1:27" s="178" customFormat="1" ht="18" customHeight="1">
      <c r="A48" s="317"/>
      <c r="B48" s="251">
        <f>'[4]05'!B15</f>
        <v>0</v>
      </c>
      <c r="C48" s="310">
        <f>D48+E48</f>
        <v>0</v>
      </c>
      <c r="D48" s="341">
        <f>'[4]05'!D15</f>
        <v>0</v>
      </c>
      <c r="E48" s="341">
        <f>'[4]05'!E15</f>
        <v>0</v>
      </c>
      <c r="F48" s="341">
        <f>'[4]05'!F15</f>
        <v>0</v>
      </c>
      <c r="G48" s="341">
        <f>'[4]05'!G15</f>
        <v>0</v>
      </c>
      <c r="H48" s="310">
        <f t="shared" si="14"/>
        <v>0</v>
      </c>
      <c r="I48" s="310">
        <f t="shared" si="15"/>
        <v>0</v>
      </c>
      <c r="J48" s="310">
        <f t="shared" si="16"/>
        <v>0</v>
      </c>
      <c r="K48" s="494">
        <f>'[4]05'!K15</f>
        <v>0</v>
      </c>
      <c r="L48" s="494">
        <f>'[4]05'!L15</f>
        <v>0</v>
      </c>
      <c r="M48" s="494">
        <f>'[4]05'!M15</f>
        <v>0</v>
      </c>
      <c r="N48" s="341">
        <f>'[4]05'!N15</f>
        <v>0</v>
      </c>
      <c r="O48" s="341">
        <f>'[4]05'!O15</f>
        <v>0</v>
      </c>
      <c r="P48" s="341">
        <f>'[4]05'!P15</f>
        <v>0</v>
      </c>
      <c r="Q48" s="341">
        <f>'[4]05'!Q15</f>
        <v>0</v>
      </c>
      <c r="R48" s="341">
        <f>'[4]05'!R15</f>
        <v>0</v>
      </c>
      <c r="S48" s="341">
        <f>'[4]05'!S15</f>
        <v>0</v>
      </c>
      <c r="T48" s="310">
        <f t="shared" si="17"/>
        <v>0</v>
      </c>
      <c r="U48" s="498">
        <f t="shared" si="18"/>
      </c>
      <c r="V48" s="357">
        <f t="shared" si="2"/>
        <v>0</v>
      </c>
      <c r="W48" s="357">
        <f t="shared" si="3"/>
        <v>0</v>
      </c>
      <c r="X48" s="358">
        <f t="shared" si="4"/>
        <v>0</v>
      </c>
      <c r="Y48" s="358"/>
      <c r="Z48" s="358"/>
      <c r="AA48" s="358"/>
    </row>
    <row r="49" spans="1:27" s="178" customFormat="1" ht="18" customHeight="1">
      <c r="A49" s="335" t="s">
        <v>23</v>
      </c>
      <c r="B49" s="324" t="s">
        <v>336</v>
      </c>
      <c r="C49" s="336">
        <f>SUM(C50:C55)</f>
        <v>139929114.405</v>
      </c>
      <c r="D49" s="336">
        <f>SUM(D50:D55)</f>
        <v>107126036.405</v>
      </c>
      <c r="E49" s="336">
        <f>SUM(E50:E55)</f>
        <v>32803078</v>
      </c>
      <c r="F49" s="336">
        <f>SUM(F50:F55)</f>
        <v>13929997</v>
      </c>
      <c r="G49" s="336">
        <f>SUM(G50:G55)</f>
        <v>0</v>
      </c>
      <c r="H49" s="336">
        <f t="shared" si="14"/>
        <v>125999117.405</v>
      </c>
      <c r="I49" s="336">
        <f t="shared" si="15"/>
        <v>82122776.006</v>
      </c>
      <c r="J49" s="336">
        <f t="shared" si="16"/>
        <v>17699755.2</v>
      </c>
      <c r="K49" s="457">
        <f>SUM(K50:K55)</f>
        <v>13238729.2</v>
      </c>
      <c r="L49" s="457">
        <f aca="true" t="shared" si="24" ref="L49:S49">SUM(L50:L55)</f>
        <v>4461026</v>
      </c>
      <c r="M49" s="457">
        <f t="shared" si="24"/>
        <v>0</v>
      </c>
      <c r="N49" s="336">
        <f t="shared" si="24"/>
        <v>64423020.805999994</v>
      </c>
      <c r="O49" s="336">
        <f t="shared" si="24"/>
        <v>0</v>
      </c>
      <c r="P49" s="336">
        <f t="shared" si="24"/>
        <v>0</v>
      </c>
      <c r="Q49" s="336">
        <f t="shared" si="24"/>
        <v>30317217.399</v>
      </c>
      <c r="R49" s="336">
        <f t="shared" si="24"/>
        <v>13559124</v>
      </c>
      <c r="S49" s="336">
        <f t="shared" si="24"/>
        <v>0</v>
      </c>
      <c r="T49" s="336">
        <f t="shared" si="17"/>
        <v>108299362.205</v>
      </c>
      <c r="U49" s="499">
        <f t="shared" si="18"/>
        <v>0.21552796995935491</v>
      </c>
      <c r="V49" s="357">
        <f t="shared" si="2"/>
        <v>0</v>
      </c>
      <c r="W49" s="357">
        <f t="shared" si="3"/>
        <v>0</v>
      </c>
      <c r="X49" s="358">
        <f t="shared" si="4"/>
        <v>0</v>
      </c>
      <c r="Y49" s="358"/>
      <c r="Z49" s="358"/>
      <c r="AA49" s="358"/>
    </row>
    <row r="50" spans="1:27" s="178" customFormat="1" ht="18" customHeight="1">
      <c r="A50" s="317">
        <v>5.1</v>
      </c>
      <c r="B50" s="251" t="str">
        <f>'[5]05'!B11</f>
        <v>Nguyễn Quang Sơn</v>
      </c>
      <c r="C50" s="310">
        <f>D50+E50</f>
        <v>14287585.617</v>
      </c>
      <c r="D50" s="341">
        <f>'[5]05'!D11</f>
        <v>14175505.617</v>
      </c>
      <c r="E50" s="341">
        <f>'[5]05'!E11</f>
        <v>112080</v>
      </c>
      <c r="F50" s="341">
        <f>'[5]05'!F11</f>
        <v>0</v>
      </c>
      <c r="G50" s="341">
        <f>'[5]05'!G11</f>
        <v>0</v>
      </c>
      <c r="H50" s="310">
        <f t="shared" si="14"/>
        <v>14287585.617000002</v>
      </c>
      <c r="I50" s="310">
        <f t="shared" si="15"/>
        <v>4874924.78</v>
      </c>
      <c r="J50" s="310">
        <f t="shared" si="16"/>
        <v>1520751</v>
      </c>
      <c r="K50" s="494">
        <f>'[5]05'!K11</f>
        <v>1511585</v>
      </c>
      <c r="L50" s="494">
        <f>'[5]05'!L11</f>
        <v>9166</v>
      </c>
      <c r="M50" s="494">
        <f>'[5]05'!M11</f>
        <v>0</v>
      </c>
      <c r="N50" s="341">
        <f>'[5]05'!N11</f>
        <v>3354173.7800000003</v>
      </c>
      <c r="O50" s="341">
        <f>'[5]05'!O11</f>
        <v>0</v>
      </c>
      <c r="P50" s="341">
        <f>'[5]05'!P11</f>
        <v>0</v>
      </c>
      <c r="Q50" s="341">
        <f>'[5]05'!Q11</f>
        <v>9412659.837000001</v>
      </c>
      <c r="R50" s="341">
        <f>'[5]05'!R11</f>
        <v>1</v>
      </c>
      <c r="S50" s="341">
        <f>'[5]05'!S11</f>
        <v>0</v>
      </c>
      <c r="T50" s="310">
        <f t="shared" si="17"/>
        <v>12766834.617000002</v>
      </c>
      <c r="U50" s="498">
        <f t="shared" si="18"/>
        <v>0.3119537364430882</v>
      </c>
      <c r="V50" s="357">
        <f t="shared" si="2"/>
        <v>0</v>
      </c>
      <c r="W50" s="357">
        <f t="shared" si="3"/>
        <v>0</v>
      </c>
      <c r="X50" s="358">
        <f t="shared" si="4"/>
        <v>0</v>
      </c>
      <c r="Y50" s="358"/>
      <c r="Z50" s="358"/>
      <c r="AA50" s="358"/>
    </row>
    <row r="51" spans="1:27" s="178" customFormat="1" ht="18" customHeight="1">
      <c r="A51" s="317">
        <v>5.2</v>
      </c>
      <c r="B51" s="251" t="str">
        <f>'[5]05'!B12</f>
        <v>Trương Tấn Sinh</v>
      </c>
      <c r="C51" s="310">
        <f t="shared" si="23"/>
        <v>34514878</v>
      </c>
      <c r="D51" s="341">
        <f>'[5]05'!D12</f>
        <v>26472364</v>
      </c>
      <c r="E51" s="341">
        <f>'[5]05'!E12</f>
        <v>8042514</v>
      </c>
      <c r="F51" s="341">
        <f>'[5]05'!F12</f>
        <v>68900</v>
      </c>
      <c r="G51" s="341">
        <f>'[5]05'!G12</f>
        <v>0</v>
      </c>
      <c r="H51" s="310">
        <f t="shared" si="14"/>
        <v>34445978</v>
      </c>
      <c r="I51" s="310">
        <f t="shared" si="15"/>
        <v>30353258</v>
      </c>
      <c r="J51" s="310">
        <f t="shared" si="16"/>
        <v>3837957</v>
      </c>
      <c r="K51" s="494">
        <f>'[5]05'!K12</f>
        <v>1254154</v>
      </c>
      <c r="L51" s="494">
        <f>'[5]05'!L12</f>
        <v>2583803</v>
      </c>
      <c r="M51" s="494">
        <f>'[5]05'!M12</f>
        <v>0</v>
      </c>
      <c r="N51" s="341">
        <f>'[5]05'!N12</f>
        <v>26515301</v>
      </c>
      <c r="O51" s="341">
        <f>'[5]05'!O12</f>
        <v>0</v>
      </c>
      <c r="P51" s="341">
        <f>'[5]05'!P12</f>
        <v>0</v>
      </c>
      <c r="Q51" s="341">
        <f>'[5]05'!Q12</f>
        <v>4092720</v>
      </c>
      <c r="R51" s="341">
        <f>'[5]05'!R12</f>
        <v>0</v>
      </c>
      <c r="S51" s="341">
        <f>'[5]05'!S12</f>
        <v>0</v>
      </c>
      <c r="T51" s="310">
        <f t="shared" si="17"/>
        <v>30608021</v>
      </c>
      <c r="U51" s="498">
        <f t="shared" si="18"/>
        <v>0.12644299995736866</v>
      </c>
      <c r="V51" s="357">
        <f t="shared" si="2"/>
        <v>0</v>
      </c>
      <c r="W51" s="357">
        <f t="shared" si="3"/>
        <v>0</v>
      </c>
      <c r="X51" s="358">
        <f t="shared" si="4"/>
        <v>0</v>
      </c>
      <c r="Y51" s="358"/>
      <c r="Z51" s="358"/>
      <c r="AA51" s="358"/>
    </row>
    <row r="52" spans="1:27" s="178" customFormat="1" ht="18" customHeight="1">
      <c r="A52" s="317">
        <v>5.3</v>
      </c>
      <c r="B52" s="251" t="str">
        <f>'[5]05'!B13</f>
        <v>Nguyễn Thanh Tâm</v>
      </c>
      <c r="C52" s="310">
        <f t="shared" si="23"/>
        <v>33876235.862</v>
      </c>
      <c r="D52" s="341">
        <f>'[5]05'!D13</f>
        <v>30368132.862</v>
      </c>
      <c r="E52" s="341">
        <f>'[5]05'!E13</f>
        <v>3508103</v>
      </c>
      <c r="F52" s="341">
        <f>'[5]05'!F13</f>
        <v>52100</v>
      </c>
      <c r="G52" s="341">
        <f>'[5]05'!G13</f>
        <v>0</v>
      </c>
      <c r="H52" s="310">
        <f t="shared" si="14"/>
        <v>33824135.862</v>
      </c>
      <c r="I52" s="310">
        <f t="shared" si="15"/>
        <v>13373201.3</v>
      </c>
      <c r="J52" s="310">
        <f t="shared" si="16"/>
        <v>4317545</v>
      </c>
      <c r="K52" s="494">
        <f>'[5]05'!K13</f>
        <v>2935305</v>
      </c>
      <c r="L52" s="494">
        <f>'[5]05'!L13</f>
        <v>1382240</v>
      </c>
      <c r="M52" s="494">
        <f>'[5]05'!M13</f>
        <v>0</v>
      </c>
      <c r="N52" s="341">
        <f>'[5]05'!N13</f>
        <v>9055656.3</v>
      </c>
      <c r="O52" s="341">
        <f>'[5]05'!O13</f>
        <v>0</v>
      </c>
      <c r="P52" s="341">
        <f>'[5]05'!P13</f>
        <v>0</v>
      </c>
      <c r="Q52" s="341">
        <f>'[5]05'!Q13</f>
        <v>7093636.562</v>
      </c>
      <c r="R52" s="341">
        <f>'[5]05'!R13</f>
        <v>13357298</v>
      </c>
      <c r="S52" s="341">
        <f>'[5]05'!S13</f>
        <v>0</v>
      </c>
      <c r="T52" s="310">
        <f t="shared" si="17"/>
        <v>29506590.862</v>
      </c>
      <c r="U52" s="498">
        <f t="shared" si="18"/>
        <v>0.32285052046588125</v>
      </c>
      <c r="V52" s="357">
        <f t="shared" si="2"/>
        <v>0</v>
      </c>
      <c r="W52" s="357">
        <f t="shared" si="3"/>
        <v>0</v>
      </c>
      <c r="X52" s="358">
        <f t="shared" si="4"/>
        <v>0</v>
      </c>
      <c r="Y52" s="358"/>
      <c r="Z52" s="358"/>
      <c r="AA52" s="358"/>
    </row>
    <row r="53" spans="1:27" s="178" customFormat="1" ht="18" customHeight="1">
      <c r="A53" s="317">
        <v>5.4</v>
      </c>
      <c r="B53" s="251" t="str">
        <f>'[5]05'!B14</f>
        <v>Nguyễn Thị Ngọc Hiền</v>
      </c>
      <c r="C53" s="310">
        <f>D53+E53</f>
        <v>45047328.7</v>
      </c>
      <c r="D53" s="341">
        <f>'[5]05'!D14</f>
        <v>33964558.7</v>
      </c>
      <c r="E53" s="341">
        <f>'[5]05'!E14</f>
        <v>11082770</v>
      </c>
      <c r="F53" s="341">
        <f>'[5]05'!F14</f>
        <v>13808797</v>
      </c>
      <c r="G53" s="341">
        <f>'[5]05'!G14</f>
        <v>0</v>
      </c>
      <c r="H53" s="310">
        <f t="shared" si="14"/>
        <v>31238531.7</v>
      </c>
      <c r="I53" s="310">
        <f t="shared" si="15"/>
        <v>21441555.7</v>
      </c>
      <c r="J53" s="310">
        <f t="shared" si="16"/>
        <v>7299546.2</v>
      </c>
      <c r="K53" s="494">
        <f>'[5]05'!K14</f>
        <v>6813729.2</v>
      </c>
      <c r="L53" s="494">
        <f>'[5]05'!L14</f>
        <v>485817</v>
      </c>
      <c r="M53" s="494">
        <f>'[5]05'!M14</f>
        <v>0</v>
      </c>
      <c r="N53" s="341">
        <f>'[5]05'!N14</f>
        <v>14142009.5</v>
      </c>
      <c r="O53" s="341">
        <f>'[5]05'!O14</f>
        <v>0</v>
      </c>
      <c r="P53" s="341">
        <f>'[5]05'!P14</f>
        <v>0</v>
      </c>
      <c r="Q53" s="341">
        <f>'[5]05'!Q14</f>
        <v>9595151</v>
      </c>
      <c r="R53" s="341">
        <f>'[5]05'!R14</f>
        <v>201825</v>
      </c>
      <c r="S53" s="341">
        <f>'[5]05'!S14</f>
        <v>0</v>
      </c>
      <c r="T53" s="310">
        <f t="shared" si="17"/>
        <v>23938985.5</v>
      </c>
      <c r="U53" s="498">
        <f t="shared" si="18"/>
        <v>0.3404392060973449</v>
      </c>
      <c r="V53" s="357">
        <f t="shared" si="2"/>
        <v>0</v>
      </c>
      <c r="W53" s="357">
        <f t="shared" si="3"/>
        <v>0</v>
      </c>
      <c r="X53" s="358">
        <f t="shared" si="4"/>
        <v>0</v>
      </c>
      <c r="Y53" s="358"/>
      <c r="Z53" s="358"/>
      <c r="AA53" s="358"/>
    </row>
    <row r="54" spans="1:27" s="178" customFormat="1" ht="18" customHeight="1">
      <c r="A54" s="317">
        <v>5.5</v>
      </c>
      <c r="B54" s="251" t="str">
        <f>'[5]05'!B15</f>
        <v>Lê Thị Nguyệt</v>
      </c>
      <c r="C54" s="310">
        <f>D54+E54</f>
        <v>4053849.226</v>
      </c>
      <c r="D54" s="341">
        <f>'[5]05'!D15</f>
        <v>2145475.226</v>
      </c>
      <c r="E54" s="341">
        <f>'[5]05'!E15</f>
        <v>1908374</v>
      </c>
      <c r="F54" s="341">
        <f>'[5]05'!F15</f>
        <v>0</v>
      </c>
      <c r="G54" s="341">
        <f>'[5]05'!G15</f>
        <v>0</v>
      </c>
      <c r="H54" s="310">
        <f t="shared" si="14"/>
        <v>4053849.226</v>
      </c>
      <c r="I54" s="310">
        <f t="shared" si="15"/>
        <v>3930799.226</v>
      </c>
      <c r="J54" s="310">
        <f t="shared" si="16"/>
        <v>622911</v>
      </c>
      <c r="K54" s="494">
        <f>'[5]05'!K15</f>
        <v>622911</v>
      </c>
      <c r="L54" s="494">
        <f>'[5]05'!L15</f>
        <v>0</v>
      </c>
      <c r="M54" s="494">
        <f>'[5]05'!M15</f>
        <v>0</v>
      </c>
      <c r="N54" s="341">
        <f>'[5]05'!N15</f>
        <v>3307888.226</v>
      </c>
      <c r="O54" s="341">
        <f>'[5]05'!O15</f>
        <v>0</v>
      </c>
      <c r="P54" s="341">
        <f>'[5]05'!P15</f>
        <v>0</v>
      </c>
      <c r="Q54" s="341">
        <f>'[5]05'!Q15</f>
        <v>123050</v>
      </c>
      <c r="R54" s="341">
        <f>'[5]05'!R15</f>
        <v>0</v>
      </c>
      <c r="S54" s="341">
        <f>'[5]05'!S15</f>
        <v>0</v>
      </c>
      <c r="T54" s="310">
        <f t="shared" si="17"/>
        <v>3430938.226</v>
      </c>
      <c r="U54" s="498">
        <f t="shared" si="18"/>
        <v>0.15846929954595448</v>
      </c>
      <c r="V54" s="357">
        <f t="shared" si="2"/>
        <v>0</v>
      </c>
      <c r="W54" s="357">
        <f t="shared" si="3"/>
        <v>0</v>
      </c>
      <c r="X54" s="358">
        <f t="shared" si="4"/>
        <v>0</v>
      </c>
      <c r="Y54" s="358"/>
      <c r="Z54" s="358"/>
      <c r="AA54" s="358"/>
    </row>
    <row r="55" spans="1:27" s="178" customFormat="1" ht="18" customHeight="1">
      <c r="A55" s="317">
        <v>5.6</v>
      </c>
      <c r="B55" s="251" t="str">
        <f>'[5]05'!B16</f>
        <v>Mai Văn Trâm</v>
      </c>
      <c r="C55" s="310">
        <f>D55+E55</f>
        <v>8149237</v>
      </c>
      <c r="D55" s="341">
        <f>'[5]05'!D16</f>
        <v>0</v>
      </c>
      <c r="E55" s="341">
        <f>'[5]05'!E16</f>
        <v>8149237</v>
      </c>
      <c r="F55" s="341">
        <f>'[5]05'!F16</f>
        <v>200</v>
      </c>
      <c r="G55" s="341">
        <f>'[5]05'!G16</f>
        <v>0</v>
      </c>
      <c r="H55" s="310">
        <f>I55+Q55+R55+S55</f>
        <v>8149037</v>
      </c>
      <c r="I55" s="310">
        <f>SUM(J55,N55:P55)</f>
        <v>8149037</v>
      </c>
      <c r="J55" s="310">
        <f>SUM(K55:M55)</f>
        <v>101045</v>
      </c>
      <c r="K55" s="494">
        <f>'[5]05'!K16</f>
        <v>101045</v>
      </c>
      <c r="L55" s="494">
        <f>'[5]05'!L16</f>
        <v>0</v>
      </c>
      <c r="M55" s="494">
        <f>'[5]05'!M16</f>
        <v>0</v>
      </c>
      <c r="N55" s="341">
        <f>'[5]05'!N16</f>
        <v>8047992</v>
      </c>
      <c r="O55" s="341">
        <f>'[5]05'!O16</f>
        <v>0</v>
      </c>
      <c r="P55" s="341">
        <f>'[5]05'!P16</f>
        <v>0</v>
      </c>
      <c r="Q55" s="341">
        <f>'[5]05'!Q16</f>
        <v>0</v>
      </c>
      <c r="R55" s="341">
        <f>'[5]05'!R16</f>
        <v>0</v>
      </c>
      <c r="S55" s="341">
        <f>'[5]05'!S16</f>
        <v>0</v>
      </c>
      <c r="T55" s="310">
        <f>SUM(N55:S55)</f>
        <v>8047992</v>
      </c>
      <c r="U55" s="498">
        <f>IF(I55&lt;&gt;0,J55/I55,"")</f>
        <v>0.012399624642764537</v>
      </c>
      <c r="V55" s="357">
        <f>C55-F55-G55-H55</f>
        <v>0</v>
      </c>
      <c r="W55" s="357">
        <f>I55-J55-N55-O55-P55</f>
        <v>0</v>
      </c>
      <c r="X55" s="358"/>
      <c r="Y55" s="358"/>
      <c r="Z55" s="358"/>
      <c r="AA55" s="358"/>
    </row>
    <row r="56" spans="1:27" s="178" customFormat="1" ht="18" customHeight="1">
      <c r="A56" s="335" t="s">
        <v>24</v>
      </c>
      <c r="B56" s="324" t="s">
        <v>334</v>
      </c>
      <c r="C56" s="336">
        <f>SUM(C57:C65)</f>
        <v>632661715</v>
      </c>
      <c r="D56" s="336">
        <f>SUM(D57:D65)</f>
        <v>465477792</v>
      </c>
      <c r="E56" s="336">
        <f>SUM(E57:E65)</f>
        <v>167183923</v>
      </c>
      <c r="F56" s="336">
        <f>SUM(F57:F65)</f>
        <v>63622951</v>
      </c>
      <c r="G56" s="336">
        <f>SUM(G57:G65)</f>
        <v>700</v>
      </c>
      <c r="H56" s="336">
        <f t="shared" si="14"/>
        <v>569038064</v>
      </c>
      <c r="I56" s="336">
        <f t="shared" si="15"/>
        <v>180877855</v>
      </c>
      <c r="J56" s="336">
        <f t="shared" si="16"/>
        <v>83526851</v>
      </c>
      <c r="K56" s="457">
        <f aca="true" t="shared" si="25" ref="K56:S56">SUM(K57:K65)</f>
        <v>80369393</v>
      </c>
      <c r="L56" s="457">
        <f t="shared" si="25"/>
        <v>3157458</v>
      </c>
      <c r="M56" s="457">
        <f t="shared" si="25"/>
        <v>0</v>
      </c>
      <c r="N56" s="336">
        <f t="shared" si="25"/>
        <v>97351004</v>
      </c>
      <c r="O56" s="336">
        <f t="shared" si="25"/>
        <v>0</v>
      </c>
      <c r="P56" s="336">
        <f t="shared" si="25"/>
        <v>0</v>
      </c>
      <c r="Q56" s="336">
        <f t="shared" si="25"/>
        <v>371677530</v>
      </c>
      <c r="R56" s="336">
        <f t="shared" si="25"/>
        <v>13390079</v>
      </c>
      <c r="S56" s="336">
        <f t="shared" si="25"/>
        <v>3092600</v>
      </c>
      <c r="T56" s="336">
        <f t="shared" si="17"/>
        <v>485511213</v>
      </c>
      <c r="U56" s="499">
        <f t="shared" si="18"/>
        <v>0.4617859438901462</v>
      </c>
      <c r="V56" s="357">
        <f t="shared" si="2"/>
        <v>0</v>
      </c>
      <c r="W56" s="357">
        <f t="shared" si="3"/>
        <v>0</v>
      </c>
      <c r="X56" s="358">
        <f t="shared" si="4"/>
        <v>0</v>
      </c>
      <c r="Y56" s="358"/>
      <c r="Z56" s="358"/>
      <c r="AA56" s="358"/>
    </row>
    <row r="57" spans="1:27" s="178" customFormat="1" ht="18" customHeight="1">
      <c r="A57" s="250">
        <v>6.1</v>
      </c>
      <c r="B57" s="251" t="str">
        <f>'[6]05'!B11</f>
        <v>Đỗ Văn Chuyên</v>
      </c>
      <c r="C57" s="310">
        <f>D57+E57</f>
        <v>173287</v>
      </c>
      <c r="D57" s="341">
        <f>'[6]05'!D11</f>
        <v>0</v>
      </c>
      <c r="E57" s="341">
        <f>'[6]05'!E11</f>
        <v>173287</v>
      </c>
      <c r="F57" s="341">
        <f>'[6]05'!F11</f>
        <v>0</v>
      </c>
      <c r="G57" s="341">
        <f>'[6]05'!G11</f>
        <v>0</v>
      </c>
      <c r="H57" s="310">
        <f t="shared" si="14"/>
        <v>173287</v>
      </c>
      <c r="I57" s="310">
        <f t="shared" si="15"/>
        <v>173287</v>
      </c>
      <c r="J57" s="310">
        <f t="shared" si="16"/>
        <v>173287</v>
      </c>
      <c r="K57" s="494">
        <f>'[6]05'!K11</f>
        <v>173287</v>
      </c>
      <c r="L57" s="494">
        <f>'[6]05'!L11</f>
        <v>0</v>
      </c>
      <c r="M57" s="494">
        <f>'[6]05'!M11</f>
        <v>0</v>
      </c>
      <c r="N57" s="341">
        <f>'[6]05'!N11</f>
        <v>0</v>
      </c>
      <c r="O57" s="341">
        <f>'[6]05'!O11</f>
        <v>0</v>
      </c>
      <c r="P57" s="341">
        <f>'[6]05'!P11</f>
        <v>0</v>
      </c>
      <c r="Q57" s="341">
        <f>'[6]05'!Q11</f>
        <v>0</v>
      </c>
      <c r="R57" s="341">
        <f>'[6]05'!R11</f>
        <v>0</v>
      </c>
      <c r="S57" s="341">
        <f>'[6]05'!S11</f>
        <v>0</v>
      </c>
      <c r="T57" s="310">
        <f t="shared" si="17"/>
        <v>0</v>
      </c>
      <c r="U57" s="498">
        <f t="shared" si="18"/>
        <v>1</v>
      </c>
      <c r="V57" s="357">
        <f t="shared" si="2"/>
        <v>0</v>
      </c>
      <c r="W57" s="357">
        <f t="shared" si="3"/>
        <v>0</v>
      </c>
      <c r="X57" s="358">
        <f t="shared" si="4"/>
        <v>0</v>
      </c>
      <c r="Y57" s="358"/>
      <c r="Z57" s="358"/>
      <c r="AA57" s="358"/>
    </row>
    <row r="58" spans="1:27" s="178" customFormat="1" ht="18" customHeight="1">
      <c r="A58" s="250">
        <v>6.2</v>
      </c>
      <c r="B58" s="251" t="str">
        <f>'[6]05'!B12</f>
        <v>Đinh Văn Thái</v>
      </c>
      <c r="C58" s="310">
        <f aca="true" t="shared" si="26" ref="C58:C84">D58+E58</f>
        <v>260517612</v>
      </c>
      <c r="D58" s="341">
        <f>'[6]05'!D12</f>
        <v>213087772</v>
      </c>
      <c r="E58" s="341">
        <f>'[6]05'!E12</f>
        <v>47429840</v>
      </c>
      <c r="F58" s="341">
        <f>'[6]05'!F12</f>
        <v>164164</v>
      </c>
      <c r="G58" s="341">
        <f>'[6]05'!G12</f>
        <v>0</v>
      </c>
      <c r="H58" s="310">
        <f t="shared" si="14"/>
        <v>260353448</v>
      </c>
      <c r="I58" s="310">
        <f t="shared" si="15"/>
        <v>95018794</v>
      </c>
      <c r="J58" s="310">
        <f t="shared" si="16"/>
        <v>50762244</v>
      </c>
      <c r="K58" s="494">
        <f>'[6]05'!K12</f>
        <v>50562244</v>
      </c>
      <c r="L58" s="494">
        <f>'[6]05'!L12</f>
        <v>200000</v>
      </c>
      <c r="M58" s="494">
        <f>'[6]05'!M12</f>
        <v>0</v>
      </c>
      <c r="N58" s="341">
        <f>'[6]05'!N12</f>
        <v>44256550</v>
      </c>
      <c r="O58" s="341">
        <f>'[6]05'!O12</f>
        <v>0</v>
      </c>
      <c r="P58" s="341">
        <f>'[6]05'!P12</f>
        <v>0</v>
      </c>
      <c r="Q58" s="341">
        <f>'[6]05'!Q12</f>
        <v>152601195</v>
      </c>
      <c r="R58" s="341">
        <f>'[6]05'!R12</f>
        <v>12733459</v>
      </c>
      <c r="S58" s="341">
        <f>'[6]05'!S12</f>
        <v>0</v>
      </c>
      <c r="T58" s="310">
        <f t="shared" si="17"/>
        <v>209591204</v>
      </c>
      <c r="U58" s="498">
        <f t="shared" si="18"/>
        <v>0.534233722225521</v>
      </c>
      <c r="V58" s="357">
        <f t="shared" si="2"/>
        <v>0</v>
      </c>
      <c r="W58" s="357">
        <f t="shared" si="3"/>
        <v>0</v>
      </c>
      <c r="X58" s="358">
        <f t="shared" si="4"/>
        <v>0</v>
      </c>
      <c r="Y58" s="358"/>
      <c r="Z58" s="358"/>
      <c r="AA58" s="358"/>
    </row>
    <row r="59" spans="1:27" s="178" customFormat="1" ht="18" customHeight="1">
      <c r="A59" s="250">
        <v>6.3</v>
      </c>
      <c r="B59" s="251" t="str">
        <f>'[6]05'!B13</f>
        <v>Nguyễn Tiến Dũng</v>
      </c>
      <c r="C59" s="310">
        <f t="shared" si="26"/>
        <v>255691915</v>
      </c>
      <c r="D59" s="341">
        <f>'[6]05'!D13</f>
        <v>149419349</v>
      </c>
      <c r="E59" s="341">
        <f>'[6]05'!E13</f>
        <v>106272566</v>
      </c>
      <c r="F59" s="341">
        <f>'[6]05'!F13</f>
        <v>63423462</v>
      </c>
      <c r="G59" s="341">
        <f>'[6]05'!G13</f>
        <v>0</v>
      </c>
      <c r="H59" s="310">
        <f t="shared" si="14"/>
        <v>192268453</v>
      </c>
      <c r="I59" s="310">
        <f t="shared" si="15"/>
        <v>50685920</v>
      </c>
      <c r="J59" s="310">
        <f t="shared" si="16"/>
        <v>23284667</v>
      </c>
      <c r="K59" s="494">
        <f>'[6]05'!K13</f>
        <v>23207217</v>
      </c>
      <c r="L59" s="494">
        <f>'[6]05'!L13</f>
        <v>77450</v>
      </c>
      <c r="M59" s="494">
        <f>'[6]05'!M13</f>
        <v>0</v>
      </c>
      <c r="N59" s="341">
        <f>'[6]05'!N13</f>
        <v>27401253</v>
      </c>
      <c r="O59" s="341">
        <f>'[6]05'!O13</f>
        <v>0</v>
      </c>
      <c r="P59" s="341">
        <f>'[6]05'!P13</f>
        <v>0</v>
      </c>
      <c r="Q59" s="341">
        <f>'[6]05'!Q13</f>
        <v>140933824</v>
      </c>
      <c r="R59" s="341">
        <f>'[6]05'!R13</f>
        <v>648709</v>
      </c>
      <c r="S59" s="341">
        <f>'[6]05'!S13</f>
        <v>0</v>
      </c>
      <c r="T59" s="310">
        <f t="shared" si="17"/>
        <v>168983786</v>
      </c>
      <c r="U59" s="498">
        <f t="shared" si="18"/>
        <v>0.4593912273862248</v>
      </c>
      <c r="V59" s="357">
        <f t="shared" si="2"/>
        <v>0</v>
      </c>
      <c r="W59" s="357">
        <f t="shared" si="3"/>
        <v>0</v>
      </c>
      <c r="X59" s="358">
        <f t="shared" si="4"/>
        <v>0</v>
      </c>
      <c r="Y59" s="358"/>
      <c r="Z59" s="358"/>
      <c r="AA59" s="358"/>
    </row>
    <row r="60" spans="1:27" s="178" customFormat="1" ht="18" customHeight="1">
      <c r="A60" s="250">
        <v>6.4</v>
      </c>
      <c r="B60" s="251" t="str">
        <f>'[6]05'!B14</f>
        <v>Đặng Đình Khôi</v>
      </c>
      <c r="C60" s="310">
        <f t="shared" si="26"/>
        <v>57660375</v>
      </c>
      <c r="D60" s="341">
        <f>'[6]05'!D14</f>
        <v>57529345</v>
      </c>
      <c r="E60" s="341">
        <f>'[6]05'!E14</f>
        <v>131030</v>
      </c>
      <c r="F60" s="341">
        <f>'[6]05'!F14</f>
        <v>6475</v>
      </c>
      <c r="G60" s="341">
        <f>'[6]05'!G14</f>
        <v>0</v>
      </c>
      <c r="H60" s="310">
        <f t="shared" si="14"/>
        <v>57653900</v>
      </c>
      <c r="I60" s="310">
        <f t="shared" si="15"/>
        <v>2321284</v>
      </c>
      <c r="J60" s="310">
        <f t="shared" si="16"/>
        <v>322536</v>
      </c>
      <c r="K60" s="494">
        <f>'[6]05'!K14</f>
        <v>293625</v>
      </c>
      <c r="L60" s="494">
        <f>'[6]05'!L14</f>
        <v>28911</v>
      </c>
      <c r="M60" s="494">
        <f>'[6]05'!M14</f>
        <v>0</v>
      </c>
      <c r="N60" s="341">
        <f>'[6]05'!N14</f>
        <v>1998748</v>
      </c>
      <c r="O60" s="341">
        <f>'[6]05'!O14</f>
        <v>0</v>
      </c>
      <c r="P60" s="341">
        <f>'[6]05'!P14</f>
        <v>0</v>
      </c>
      <c r="Q60" s="341">
        <f>'[6]05'!Q14</f>
        <v>55324705</v>
      </c>
      <c r="R60" s="341">
        <f>'[6]05'!R14</f>
        <v>7911</v>
      </c>
      <c r="S60" s="341">
        <f>'[6]05'!S14</f>
        <v>0</v>
      </c>
      <c r="T60" s="310">
        <f t="shared" si="17"/>
        <v>57331364</v>
      </c>
      <c r="U60" s="498">
        <f t="shared" si="18"/>
        <v>0.1389472378218262</v>
      </c>
      <c r="V60" s="357">
        <f t="shared" si="2"/>
        <v>0</v>
      </c>
      <c r="W60" s="357">
        <f t="shared" si="3"/>
        <v>0</v>
      </c>
      <c r="X60" s="358">
        <f t="shared" si="4"/>
        <v>0</v>
      </c>
      <c r="Y60" s="358"/>
      <c r="Z60" s="358"/>
      <c r="AA60" s="358"/>
    </row>
    <row r="61" spans="1:27" s="178" customFormat="1" ht="18" customHeight="1">
      <c r="A61" s="250">
        <v>6.5</v>
      </c>
      <c r="B61" s="251" t="str">
        <f>'[6]05'!B15</f>
        <v>Nguyễn Thị Minh Thủy</v>
      </c>
      <c r="C61" s="310">
        <f t="shared" si="26"/>
        <v>18061695</v>
      </c>
      <c r="D61" s="341">
        <f>'[6]05'!D15</f>
        <v>11126798</v>
      </c>
      <c r="E61" s="341">
        <f>'[6]05'!E15</f>
        <v>6934897</v>
      </c>
      <c r="F61" s="341">
        <f>'[6]05'!F15</f>
        <v>7450</v>
      </c>
      <c r="G61" s="341">
        <f>'[6]05'!G15</f>
        <v>0</v>
      </c>
      <c r="H61" s="310">
        <f t="shared" si="14"/>
        <v>18054245</v>
      </c>
      <c r="I61" s="310">
        <f t="shared" si="15"/>
        <v>16290368</v>
      </c>
      <c r="J61" s="310">
        <f t="shared" si="16"/>
        <v>5970027</v>
      </c>
      <c r="K61" s="494">
        <f>'[6]05'!K15</f>
        <v>3319541</v>
      </c>
      <c r="L61" s="494">
        <f>'[6]05'!L15</f>
        <v>2650486</v>
      </c>
      <c r="M61" s="494">
        <f>'[6]05'!M15</f>
        <v>0</v>
      </c>
      <c r="N61" s="341">
        <f>'[6]05'!N15</f>
        <v>10320341</v>
      </c>
      <c r="O61" s="341">
        <f>'[6]05'!O15</f>
        <v>0</v>
      </c>
      <c r="P61" s="341">
        <f>'[6]05'!P15</f>
        <v>0</v>
      </c>
      <c r="Q61" s="341">
        <f>'[6]05'!Q15</f>
        <v>1763877</v>
      </c>
      <c r="R61" s="341">
        <f>'[6]05'!R15</f>
        <v>0</v>
      </c>
      <c r="S61" s="341">
        <f>'[6]05'!S15</f>
        <v>0</v>
      </c>
      <c r="T61" s="310">
        <f t="shared" si="17"/>
        <v>12084218</v>
      </c>
      <c r="U61" s="498">
        <f t="shared" si="18"/>
        <v>0.3664758831721911</v>
      </c>
      <c r="V61" s="357">
        <f t="shared" si="2"/>
        <v>0</v>
      </c>
      <c r="W61" s="357">
        <f t="shared" si="3"/>
        <v>0</v>
      </c>
      <c r="X61" s="358">
        <f t="shared" si="4"/>
        <v>0</v>
      </c>
      <c r="Y61" s="358"/>
      <c r="Z61" s="358"/>
      <c r="AA61" s="358"/>
    </row>
    <row r="62" spans="1:27" s="178" customFormat="1" ht="18" customHeight="1">
      <c r="A62" s="250">
        <v>6.6</v>
      </c>
      <c r="B62" s="251" t="str">
        <f>'[6]05'!B16</f>
        <v>Thân Hải Nam</v>
      </c>
      <c r="C62" s="310">
        <f t="shared" si="26"/>
        <v>5848601</v>
      </c>
      <c r="D62" s="341">
        <f>'[6]05'!D16</f>
        <v>5521301</v>
      </c>
      <c r="E62" s="341">
        <f>'[6]05'!E16</f>
        <v>327300</v>
      </c>
      <c r="F62" s="341">
        <f>'[6]05'!F16</f>
        <v>21000</v>
      </c>
      <c r="G62" s="341">
        <f>'[6]05'!G16</f>
        <v>0</v>
      </c>
      <c r="H62" s="310">
        <f t="shared" si="14"/>
        <v>5827601</v>
      </c>
      <c r="I62" s="310">
        <f t="shared" si="15"/>
        <v>4862093</v>
      </c>
      <c r="J62" s="310">
        <f t="shared" si="16"/>
        <v>950041</v>
      </c>
      <c r="K62" s="494">
        <f>'[6]05'!K16</f>
        <v>950041</v>
      </c>
      <c r="L62" s="494">
        <f>'[6]05'!L16</f>
        <v>0</v>
      </c>
      <c r="M62" s="494">
        <f>'[6]05'!M16</f>
        <v>0</v>
      </c>
      <c r="N62" s="341">
        <f>'[6]05'!N16</f>
        <v>3912052</v>
      </c>
      <c r="O62" s="341">
        <f>'[6]05'!O16</f>
        <v>0</v>
      </c>
      <c r="P62" s="341">
        <f>'[6]05'!P16</f>
        <v>0</v>
      </c>
      <c r="Q62" s="341">
        <f>'[6]05'!Q16</f>
        <v>965508</v>
      </c>
      <c r="R62" s="341">
        <f>'[6]05'!R16</f>
        <v>0</v>
      </c>
      <c r="S62" s="341">
        <f>'[6]05'!S16</f>
        <v>0</v>
      </c>
      <c r="T62" s="310">
        <f t="shared" si="17"/>
        <v>4877560</v>
      </c>
      <c r="U62" s="498">
        <f t="shared" si="18"/>
        <v>0.19539753764479617</v>
      </c>
      <c r="V62" s="357">
        <f t="shared" si="2"/>
        <v>0</v>
      </c>
      <c r="W62" s="357">
        <f t="shared" si="3"/>
        <v>0</v>
      </c>
      <c r="X62" s="358">
        <f t="shared" si="4"/>
        <v>0</v>
      </c>
      <c r="Y62" s="358"/>
      <c r="Z62" s="358"/>
      <c r="AA62" s="358"/>
    </row>
    <row r="63" spans="1:27" s="178" customFormat="1" ht="18" customHeight="1">
      <c r="A63" s="250">
        <v>6.7</v>
      </c>
      <c r="B63" s="251" t="str">
        <f>'[6]05'!B17</f>
        <v>Bùi Duy Hiểu</v>
      </c>
      <c r="C63" s="310">
        <f t="shared" si="26"/>
        <v>16159993</v>
      </c>
      <c r="D63" s="341">
        <f>'[6]05'!D17</f>
        <v>12149943</v>
      </c>
      <c r="E63" s="341">
        <f>'[6]05'!E17</f>
        <v>4010050</v>
      </c>
      <c r="F63" s="341">
        <f>'[6]05'!F17</f>
        <v>400</v>
      </c>
      <c r="G63" s="341">
        <f>'[6]05'!G17</f>
        <v>700</v>
      </c>
      <c r="H63" s="310">
        <f t="shared" si="14"/>
        <v>16158893</v>
      </c>
      <c r="I63" s="310">
        <f t="shared" si="15"/>
        <v>5873713</v>
      </c>
      <c r="J63" s="310">
        <f t="shared" si="16"/>
        <v>1512391</v>
      </c>
      <c r="K63" s="494">
        <f>'[6]05'!K17</f>
        <v>1512391</v>
      </c>
      <c r="L63" s="494">
        <f>'[6]05'!L17</f>
        <v>0</v>
      </c>
      <c r="M63" s="494">
        <f>'[6]05'!M17</f>
        <v>0</v>
      </c>
      <c r="N63" s="341">
        <f>'[6]05'!N17</f>
        <v>4361322</v>
      </c>
      <c r="O63" s="341">
        <f>'[6]05'!O17</f>
        <v>0</v>
      </c>
      <c r="P63" s="341">
        <f>'[6]05'!P17</f>
        <v>0</v>
      </c>
      <c r="Q63" s="341">
        <f>'[6]05'!Q17</f>
        <v>7192580</v>
      </c>
      <c r="R63" s="341">
        <f>'[6]05'!R17</f>
        <v>0</v>
      </c>
      <c r="S63" s="341">
        <f>'[6]05'!S17</f>
        <v>3092600</v>
      </c>
      <c r="T63" s="310">
        <f t="shared" si="17"/>
        <v>14646502</v>
      </c>
      <c r="U63" s="498">
        <f t="shared" si="18"/>
        <v>0.2574846608950761</v>
      </c>
      <c r="V63" s="357">
        <f t="shared" si="2"/>
        <v>0</v>
      </c>
      <c r="W63" s="357">
        <f t="shared" si="3"/>
        <v>0</v>
      </c>
      <c r="X63" s="358">
        <f t="shared" si="4"/>
        <v>0</v>
      </c>
      <c r="Y63" s="358"/>
      <c r="Z63" s="358"/>
      <c r="AA63" s="358"/>
    </row>
    <row r="64" spans="1:27" s="178" customFormat="1" ht="18" customHeight="1">
      <c r="A64" s="250">
        <v>6.8</v>
      </c>
      <c r="B64" s="251" t="str">
        <f>'[6]05'!B18</f>
        <v>Đỗ Võ Hà</v>
      </c>
      <c r="C64" s="310">
        <f t="shared" si="26"/>
        <v>18548237</v>
      </c>
      <c r="D64" s="341">
        <f>'[6]05'!D18</f>
        <v>16643284</v>
      </c>
      <c r="E64" s="341">
        <f>'[6]05'!E18</f>
        <v>1904953</v>
      </c>
      <c r="F64" s="341">
        <f>'[6]05'!F18</f>
        <v>0</v>
      </c>
      <c r="G64" s="341">
        <f>'[6]05'!G18</f>
        <v>0</v>
      </c>
      <c r="H64" s="310">
        <f t="shared" si="14"/>
        <v>18548237</v>
      </c>
      <c r="I64" s="310">
        <f t="shared" si="15"/>
        <v>5652396</v>
      </c>
      <c r="J64" s="310">
        <f t="shared" si="16"/>
        <v>551658</v>
      </c>
      <c r="K64" s="494">
        <f>'[6]05'!K18</f>
        <v>351047</v>
      </c>
      <c r="L64" s="494">
        <f>'[6]05'!L18</f>
        <v>200611</v>
      </c>
      <c r="M64" s="494">
        <f>'[6]05'!M18</f>
        <v>0</v>
      </c>
      <c r="N64" s="341">
        <f>'[6]05'!N18</f>
        <v>5100738</v>
      </c>
      <c r="O64" s="341">
        <f>'[6]05'!O18</f>
        <v>0</v>
      </c>
      <c r="P64" s="341">
        <f>'[6]05'!P18</f>
        <v>0</v>
      </c>
      <c r="Q64" s="341">
        <f>'[6]05'!Q18</f>
        <v>12895841</v>
      </c>
      <c r="R64" s="341">
        <f>'[6]05'!R18</f>
        <v>0</v>
      </c>
      <c r="S64" s="341">
        <f>'[6]05'!S18</f>
        <v>0</v>
      </c>
      <c r="T64" s="310">
        <f t="shared" si="17"/>
        <v>17996579</v>
      </c>
      <c r="U64" s="498">
        <f t="shared" si="18"/>
        <v>0.09759719595017759</v>
      </c>
      <c r="V64" s="357">
        <f t="shared" si="2"/>
        <v>0</v>
      </c>
      <c r="W64" s="357">
        <f t="shared" si="3"/>
        <v>0</v>
      </c>
      <c r="X64" s="358">
        <f t="shared" si="4"/>
        <v>0</v>
      </c>
      <c r="Y64" s="358"/>
      <c r="Z64" s="358"/>
      <c r="AA64" s="358"/>
    </row>
    <row r="65" spans="1:27" s="178" customFormat="1" ht="18" customHeight="1">
      <c r="A65" s="250"/>
      <c r="B65" s="251">
        <f>'[6]05'!B19</f>
        <v>0</v>
      </c>
      <c r="C65" s="310">
        <f t="shared" si="26"/>
        <v>0</v>
      </c>
      <c r="D65" s="341">
        <f>'[6]05'!D19</f>
        <v>0</v>
      </c>
      <c r="E65" s="341">
        <f>'[6]05'!E19</f>
        <v>0</v>
      </c>
      <c r="F65" s="341">
        <f>'[6]05'!F19</f>
        <v>0</v>
      </c>
      <c r="G65" s="341">
        <f>'[6]05'!G19</f>
        <v>0</v>
      </c>
      <c r="H65" s="310">
        <f t="shared" si="14"/>
        <v>0</v>
      </c>
      <c r="I65" s="310">
        <f t="shared" si="15"/>
        <v>0</v>
      </c>
      <c r="J65" s="310">
        <f t="shared" si="16"/>
        <v>0</v>
      </c>
      <c r="K65" s="494">
        <f>'[6]05'!K19</f>
        <v>0</v>
      </c>
      <c r="L65" s="494">
        <f>'[6]05'!L19</f>
        <v>0</v>
      </c>
      <c r="M65" s="494">
        <f>'[6]05'!M19</f>
        <v>0</v>
      </c>
      <c r="N65" s="341">
        <f>'[6]05'!N19</f>
        <v>0</v>
      </c>
      <c r="O65" s="341">
        <f>'[6]05'!O19</f>
        <v>0</v>
      </c>
      <c r="P65" s="341">
        <f>'[6]05'!P19</f>
        <v>0</v>
      </c>
      <c r="Q65" s="341">
        <f>'[6]05'!Q19</f>
        <v>0</v>
      </c>
      <c r="R65" s="341">
        <f>'[6]05'!R19</f>
        <v>0</v>
      </c>
      <c r="S65" s="341">
        <f>'[6]05'!S19</f>
        <v>0</v>
      </c>
      <c r="T65" s="310">
        <f t="shared" si="17"/>
        <v>0</v>
      </c>
      <c r="U65" s="498">
        <f t="shared" si="18"/>
      </c>
      <c r="V65" s="357">
        <f t="shared" si="2"/>
        <v>0</v>
      </c>
      <c r="W65" s="357">
        <f t="shared" si="3"/>
        <v>0</v>
      </c>
      <c r="X65" s="358">
        <f t="shared" si="4"/>
        <v>0</v>
      </c>
      <c r="Y65" s="358"/>
      <c r="Z65" s="358"/>
      <c r="AA65" s="358"/>
    </row>
    <row r="66" spans="1:27" s="178" customFormat="1" ht="18" customHeight="1">
      <c r="A66" s="335" t="s">
        <v>25</v>
      </c>
      <c r="B66" s="324" t="s">
        <v>332</v>
      </c>
      <c r="C66" s="336">
        <f>SUM(C67:C78)</f>
        <v>930325738</v>
      </c>
      <c r="D66" s="457">
        <f>SUM(D67:D78)</f>
        <v>774517330</v>
      </c>
      <c r="E66" s="457">
        <f>SUM(E67:E78)</f>
        <v>155808408</v>
      </c>
      <c r="F66" s="457">
        <f>SUM(F67:F78)</f>
        <v>2072892</v>
      </c>
      <c r="G66" s="457">
        <f>SUM(G67:G78)</f>
        <v>82100</v>
      </c>
      <c r="H66" s="336">
        <f>I66+Q66+R66+S66</f>
        <v>928170746</v>
      </c>
      <c r="I66" s="336">
        <f>SUM(J66,N66:P66)</f>
        <v>374963612</v>
      </c>
      <c r="J66" s="336">
        <f>SUM(K66:M66)</f>
        <v>105668292</v>
      </c>
      <c r="K66" s="457">
        <f>SUM(K67:K78)</f>
        <v>83147937</v>
      </c>
      <c r="L66" s="457">
        <f aca="true" t="shared" si="27" ref="L66:S66">SUM(L67:L78)</f>
        <v>22520355</v>
      </c>
      <c r="M66" s="457">
        <f t="shared" si="27"/>
        <v>0</v>
      </c>
      <c r="N66" s="457">
        <f t="shared" si="27"/>
        <v>265568877</v>
      </c>
      <c r="O66" s="457">
        <f t="shared" si="27"/>
        <v>1726443</v>
      </c>
      <c r="P66" s="457">
        <f t="shared" si="27"/>
        <v>2000000</v>
      </c>
      <c r="Q66" s="457">
        <f t="shared" si="27"/>
        <v>460190385</v>
      </c>
      <c r="R66" s="457">
        <f t="shared" si="27"/>
        <v>79466257</v>
      </c>
      <c r="S66" s="457">
        <f t="shared" si="27"/>
        <v>13550492</v>
      </c>
      <c r="T66" s="336">
        <f t="shared" si="17"/>
        <v>822502454</v>
      </c>
      <c r="U66" s="499">
        <f t="shared" si="18"/>
        <v>0.28180945728675133</v>
      </c>
      <c r="V66" s="357">
        <f t="shared" si="2"/>
        <v>0</v>
      </c>
      <c r="W66" s="357">
        <f t="shared" si="3"/>
        <v>0</v>
      </c>
      <c r="X66" s="358">
        <f t="shared" si="4"/>
        <v>0</v>
      </c>
      <c r="Y66" s="358"/>
      <c r="Z66" s="358"/>
      <c r="AA66" s="358"/>
    </row>
    <row r="67" spans="1:27" s="178" customFormat="1" ht="18" customHeight="1">
      <c r="A67" s="250">
        <v>7.1</v>
      </c>
      <c r="B67" s="251" t="str">
        <f>'[7]05'!B11</f>
        <v>Nguyễn Nguyên Bùi</v>
      </c>
      <c r="C67" s="310">
        <f t="shared" si="26"/>
        <v>91258651</v>
      </c>
      <c r="D67" s="341">
        <f>'[7]05'!D11</f>
        <v>71446623</v>
      </c>
      <c r="E67" s="341">
        <f>'[7]05'!E11</f>
        <v>19812028</v>
      </c>
      <c r="F67" s="341">
        <f>'[7]05'!F11</f>
        <v>300</v>
      </c>
      <c r="G67" s="341">
        <f>'[7]05'!G11</f>
        <v>0</v>
      </c>
      <c r="H67" s="310">
        <f t="shared" si="14"/>
        <v>91258351</v>
      </c>
      <c r="I67" s="310">
        <f t="shared" si="15"/>
        <v>48954024</v>
      </c>
      <c r="J67" s="310">
        <f t="shared" si="16"/>
        <v>15504994</v>
      </c>
      <c r="K67" s="494">
        <f>'[7]05'!K11</f>
        <v>5696966</v>
      </c>
      <c r="L67" s="494">
        <f>'[7]05'!L11</f>
        <v>9808028</v>
      </c>
      <c r="M67" s="494">
        <f>'[7]05'!M11</f>
        <v>0</v>
      </c>
      <c r="N67" s="341">
        <f>'[7]05'!N11</f>
        <v>33449030</v>
      </c>
      <c r="O67" s="341">
        <f>'[7]05'!O11</f>
        <v>0</v>
      </c>
      <c r="P67" s="341">
        <f>'[7]05'!P11</f>
        <v>0</v>
      </c>
      <c r="Q67" s="341">
        <f>'[7]05'!Q11</f>
        <v>37447553</v>
      </c>
      <c r="R67" s="341">
        <f>'[7]05'!R11</f>
        <v>6567</v>
      </c>
      <c r="S67" s="341">
        <f>'[7]05'!S11</f>
        <v>4850207</v>
      </c>
      <c r="T67" s="310">
        <f t="shared" si="17"/>
        <v>75753357</v>
      </c>
      <c r="U67" s="498">
        <f t="shared" si="18"/>
        <v>0.31672562811179733</v>
      </c>
      <c r="V67" s="357">
        <f t="shared" si="2"/>
        <v>0</v>
      </c>
      <c r="W67" s="357">
        <f t="shared" si="3"/>
        <v>0</v>
      </c>
      <c r="X67" s="358">
        <f t="shared" si="4"/>
        <v>0</v>
      </c>
      <c r="Y67" s="358"/>
      <c r="Z67" s="358"/>
      <c r="AA67" s="358"/>
    </row>
    <row r="68" spans="1:27" s="178" customFormat="1" ht="18" customHeight="1">
      <c r="A68" s="250" t="s">
        <v>400</v>
      </c>
      <c r="B68" s="251" t="str">
        <f>'[7]05'!B12</f>
        <v>Nguyễn Ngọc Chung</v>
      </c>
      <c r="C68" s="310">
        <f t="shared" si="26"/>
        <v>112964370</v>
      </c>
      <c r="D68" s="341">
        <f>'[7]05'!D12</f>
        <v>105360788</v>
      </c>
      <c r="E68" s="341">
        <f>'[7]05'!E12</f>
        <v>7603582</v>
      </c>
      <c r="F68" s="341">
        <f>'[7]05'!F12</f>
        <v>5815</v>
      </c>
      <c r="G68" s="341">
        <f>'[7]05'!G12</f>
        <v>0</v>
      </c>
      <c r="H68" s="310">
        <f t="shared" si="14"/>
        <v>112958555</v>
      </c>
      <c r="I68" s="310">
        <f t="shared" si="15"/>
        <v>76417086</v>
      </c>
      <c r="J68" s="310">
        <f t="shared" si="16"/>
        <v>19817309</v>
      </c>
      <c r="K68" s="494">
        <f>'[7]05'!K12</f>
        <v>19683047</v>
      </c>
      <c r="L68" s="494">
        <f>'[7]05'!L12</f>
        <v>134262</v>
      </c>
      <c r="M68" s="494">
        <f>'[7]05'!M12</f>
        <v>0</v>
      </c>
      <c r="N68" s="341">
        <f>'[7]05'!N12</f>
        <v>56599777</v>
      </c>
      <c r="O68" s="341">
        <f>'[7]05'!O12</f>
        <v>0</v>
      </c>
      <c r="P68" s="341">
        <f>'[7]05'!P12</f>
        <v>0</v>
      </c>
      <c r="Q68" s="341">
        <f>'[7]05'!Q12</f>
        <v>32851555</v>
      </c>
      <c r="R68" s="341">
        <f>'[7]05'!R12</f>
        <v>3666064</v>
      </c>
      <c r="S68" s="341">
        <f>'[7]05'!S12</f>
        <v>23850</v>
      </c>
      <c r="T68" s="310">
        <f t="shared" si="17"/>
        <v>93141246</v>
      </c>
      <c r="U68" s="498">
        <f t="shared" si="18"/>
        <v>0.25933086482779516</v>
      </c>
      <c r="V68" s="357">
        <f t="shared" si="2"/>
        <v>0</v>
      </c>
      <c r="W68" s="357">
        <f t="shared" si="3"/>
        <v>0</v>
      </c>
      <c r="X68" s="358">
        <f t="shared" si="4"/>
        <v>0</v>
      </c>
      <c r="Y68" s="358"/>
      <c r="Z68" s="358"/>
      <c r="AA68" s="358"/>
    </row>
    <row r="69" spans="1:27" s="178" customFormat="1" ht="18" customHeight="1">
      <c r="A69" s="250">
        <v>7.3</v>
      </c>
      <c r="B69" s="251" t="str">
        <f>'[7]05'!B13</f>
        <v>Châu Văn Hiển</v>
      </c>
      <c r="C69" s="310">
        <f t="shared" si="26"/>
        <v>108935072</v>
      </c>
      <c r="D69" s="341">
        <f>'[7]05'!D13</f>
        <v>97819054</v>
      </c>
      <c r="E69" s="341">
        <f>'[7]05'!E13</f>
        <v>11116018</v>
      </c>
      <c r="F69" s="341">
        <f>'[7]05'!F13</f>
        <v>27536</v>
      </c>
      <c r="G69" s="341">
        <f>'[7]05'!G13</f>
        <v>0</v>
      </c>
      <c r="H69" s="310">
        <f t="shared" si="14"/>
        <v>108907536</v>
      </c>
      <c r="I69" s="310">
        <f t="shared" si="15"/>
        <v>24532466</v>
      </c>
      <c r="J69" s="310">
        <f t="shared" si="16"/>
        <v>5859387</v>
      </c>
      <c r="K69" s="494">
        <f>'[7]05'!K13</f>
        <v>5859387</v>
      </c>
      <c r="L69" s="494">
        <f>'[7]05'!L13</f>
        <v>0</v>
      </c>
      <c r="M69" s="494">
        <f>'[7]05'!M13</f>
        <v>0</v>
      </c>
      <c r="N69" s="341">
        <f>'[7]05'!N13</f>
        <v>18673079</v>
      </c>
      <c r="O69" s="341">
        <f>'[7]05'!O13</f>
        <v>0</v>
      </c>
      <c r="P69" s="341">
        <f>'[7]05'!P13</f>
        <v>0</v>
      </c>
      <c r="Q69" s="341">
        <f>'[7]05'!Q13</f>
        <v>23751874</v>
      </c>
      <c r="R69" s="341">
        <f>'[7]05'!R13</f>
        <v>60623196</v>
      </c>
      <c r="S69" s="341">
        <f>'[7]05'!S13</f>
        <v>0</v>
      </c>
      <c r="T69" s="310">
        <f t="shared" si="17"/>
        <v>103048149</v>
      </c>
      <c r="U69" s="498">
        <f t="shared" si="18"/>
        <v>0.23884215308807522</v>
      </c>
      <c r="V69" s="357">
        <f t="shared" si="2"/>
        <v>0</v>
      </c>
      <c r="W69" s="357">
        <f t="shared" si="3"/>
        <v>0</v>
      </c>
      <c r="X69" s="358">
        <f t="shared" si="4"/>
        <v>0</v>
      </c>
      <c r="Y69" s="358"/>
      <c r="Z69" s="358"/>
      <c r="AA69" s="358"/>
    </row>
    <row r="70" spans="1:27" s="178" customFormat="1" ht="18" customHeight="1">
      <c r="A70" s="250">
        <v>7.4</v>
      </c>
      <c r="B70" s="251" t="str">
        <f>'[7]05'!B14</f>
        <v>Nguyễn Ngọc Long</v>
      </c>
      <c r="C70" s="310">
        <f t="shared" si="26"/>
        <v>1650087</v>
      </c>
      <c r="D70" s="341">
        <f>'[7]05'!D14</f>
        <v>1650087</v>
      </c>
      <c r="E70" s="341">
        <f>'[7]05'!E14</f>
        <v>0</v>
      </c>
      <c r="F70" s="341">
        <f>'[7]05'!F14</f>
        <v>0</v>
      </c>
      <c r="G70" s="341">
        <f>'[7]05'!G14</f>
        <v>0</v>
      </c>
      <c r="H70" s="310">
        <f t="shared" si="14"/>
        <v>1650087</v>
      </c>
      <c r="I70" s="310">
        <f t="shared" si="15"/>
        <v>1021216</v>
      </c>
      <c r="J70" s="310">
        <f t="shared" si="16"/>
        <v>40403</v>
      </c>
      <c r="K70" s="494">
        <f>'[7]05'!K14</f>
        <v>40403</v>
      </c>
      <c r="L70" s="494">
        <f>'[7]05'!L14</f>
        <v>0</v>
      </c>
      <c r="M70" s="494">
        <f>'[7]05'!M14</f>
        <v>0</v>
      </c>
      <c r="N70" s="341">
        <f>'[7]05'!N14</f>
        <v>980813</v>
      </c>
      <c r="O70" s="341">
        <f>'[7]05'!O14</f>
        <v>0</v>
      </c>
      <c r="P70" s="341">
        <f>'[7]05'!P14</f>
        <v>0</v>
      </c>
      <c r="Q70" s="341">
        <f>'[7]05'!Q14</f>
        <v>628871</v>
      </c>
      <c r="R70" s="341">
        <f>'[7]05'!R14</f>
        <v>0</v>
      </c>
      <c r="S70" s="341">
        <f>'[7]05'!S14</f>
        <v>0</v>
      </c>
      <c r="T70" s="310">
        <f t="shared" si="17"/>
        <v>1609684</v>
      </c>
      <c r="U70" s="498">
        <f t="shared" si="18"/>
        <v>0.0395636182746843</v>
      </c>
      <c r="V70" s="357">
        <f t="shared" si="2"/>
        <v>0</v>
      </c>
      <c r="W70" s="357">
        <f t="shared" si="3"/>
        <v>0</v>
      </c>
      <c r="X70" s="358">
        <f t="shared" si="4"/>
        <v>0</v>
      </c>
      <c r="Y70" s="358"/>
      <c r="Z70" s="358"/>
      <c r="AA70" s="358"/>
    </row>
    <row r="71" spans="1:27" s="178" customFormat="1" ht="18" customHeight="1">
      <c r="A71" s="250">
        <v>7.5</v>
      </c>
      <c r="B71" s="251" t="str">
        <f>'[7]05'!B15</f>
        <v>Lê Thị Kiều Hạnh</v>
      </c>
      <c r="C71" s="310">
        <f t="shared" si="26"/>
        <v>181572344</v>
      </c>
      <c r="D71" s="341">
        <f>'[7]05'!D15</f>
        <v>170076391</v>
      </c>
      <c r="E71" s="341">
        <f>'[7]05'!E15</f>
        <v>11495953</v>
      </c>
      <c r="F71" s="341">
        <f>'[7]05'!F15</f>
        <v>1739101</v>
      </c>
      <c r="G71" s="341">
        <f>'[7]05'!G15</f>
        <v>0</v>
      </c>
      <c r="H71" s="310">
        <f t="shared" si="14"/>
        <v>179833243</v>
      </c>
      <c r="I71" s="310">
        <f t="shared" si="15"/>
        <v>35235523</v>
      </c>
      <c r="J71" s="310">
        <f t="shared" si="16"/>
        <v>13697246</v>
      </c>
      <c r="K71" s="494">
        <f>'[7]05'!K15</f>
        <v>13697246</v>
      </c>
      <c r="L71" s="494">
        <f>'[7]05'!L15</f>
        <v>0</v>
      </c>
      <c r="M71" s="494">
        <f>'[7]05'!M15</f>
        <v>0</v>
      </c>
      <c r="N71" s="341">
        <f>'[7]05'!N15</f>
        <v>17811834</v>
      </c>
      <c r="O71" s="341">
        <f>'[7]05'!O15</f>
        <v>1726443</v>
      </c>
      <c r="P71" s="341">
        <f>'[7]05'!P15</f>
        <v>2000000</v>
      </c>
      <c r="Q71" s="341">
        <f>'[7]05'!Q15</f>
        <v>140346185</v>
      </c>
      <c r="R71" s="341">
        <f>'[7]05'!R15</f>
        <v>27100</v>
      </c>
      <c r="S71" s="341">
        <f>'[7]05'!S15</f>
        <v>4224435</v>
      </c>
      <c r="T71" s="310">
        <f t="shared" si="17"/>
        <v>166135997</v>
      </c>
      <c r="U71" s="498">
        <f t="shared" si="18"/>
        <v>0.3887340057361998</v>
      </c>
      <c r="V71" s="357">
        <f>C71-F71-G71-H71</f>
        <v>0</v>
      </c>
      <c r="W71" s="357">
        <f>I71-J71-N71-O71-P71</f>
        <v>0</v>
      </c>
      <c r="X71" s="358">
        <f>H71-SUM(K71:S71)</f>
        <v>0</v>
      </c>
      <c r="Y71" s="358"/>
      <c r="Z71" s="358"/>
      <c r="AA71" s="358"/>
    </row>
    <row r="72" spans="1:27" s="178" customFormat="1" ht="18" customHeight="1">
      <c r="A72" s="250">
        <v>7.6</v>
      </c>
      <c r="B72" s="251" t="str">
        <f>'[7]05'!B16</f>
        <v>Hoàng Thị Lan Anh</v>
      </c>
      <c r="C72" s="310">
        <f t="shared" si="26"/>
        <v>22191856</v>
      </c>
      <c r="D72" s="341">
        <f>'[7]05'!D16</f>
        <v>19145876</v>
      </c>
      <c r="E72" s="341">
        <f>'[7]05'!E16</f>
        <v>3045980</v>
      </c>
      <c r="F72" s="341">
        <f>'[7]05'!F16</f>
        <v>65300</v>
      </c>
      <c r="G72" s="341">
        <f>'[7]05'!G16</f>
        <v>0</v>
      </c>
      <c r="H72" s="310">
        <f t="shared" si="14"/>
        <v>22126556</v>
      </c>
      <c r="I72" s="310">
        <f t="shared" si="15"/>
        <v>7021518</v>
      </c>
      <c r="J72" s="310">
        <f t="shared" si="16"/>
        <v>4377484</v>
      </c>
      <c r="K72" s="494">
        <f>'[7]05'!K16</f>
        <v>4377484</v>
      </c>
      <c r="L72" s="494">
        <f>'[7]05'!L16</f>
        <v>0</v>
      </c>
      <c r="M72" s="494">
        <f>'[7]05'!M16</f>
        <v>0</v>
      </c>
      <c r="N72" s="341">
        <f>'[7]05'!N16</f>
        <v>2644034</v>
      </c>
      <c r="O72" s="341">
        <f>'[7]05'!O16</f>
        <v>0</v>
      </c>
      <c r="P72" s="341">
        <f>'[7]05'!P16</f>
        <v>0</v>
      </c>
      <c r="Q72" s="341">
        <f>'[7]05'!Q16</f>
        <v>3544271</v>
      </c>
      <c r="R72" s="341">
        <f>'[7]05'!R16</f>
        <v>11560767</v>
      </c>
      <c r="S72" s="341">
        <f>'[7]05'!S16</f>
        <v>0</v>
      </c>
      <c r="T72" s="310">
        <f t="shared" si="17"/>
        <v>17749072</v>
      </c>
      <c r="U72" s="498">
        <f t="shared" si="18"/>
        <v>0.623438407478269</v>
      </c>
      <c r="V72" s="357">
        <f t="shared" si="2"/>
        <v>0</v>
      </c>
      <c r="W72" s="357">
        <f t="shared" si="3"/>
        <v>0</v>
      </c>
      <c r="X72" s="358">
        <f t="shared" si="4"/>
        <v>0</v>
      </c>
      <c r="Y72" s="358"/>
      <c r="Z72" s="358"/>
      <c r="AA72" s="358"/>
    </row>
    <row r="73" spans="1:27" s="178" customFormat="1" ht="18" customHeight="1">
      <c r="A73" s="250">
        <v>7.7</v>
      </c>
      <c r="B73" s="251" t="str">
        <f>'[7]05'!B17</f>
        <v>Phan Cao Hạnh</v>
      </c>
      <c r="C73" s="310">
        <f t="shared" si="26"/>
        <v>71347131</v>
      </c>
      <c r="D73" s="341">
        <f>'[7]05'!D17</f>
        <v>36193574</v>
      </c>
      <c r="E73" s="341">
        <f>'[7]05'!E17</f>
        <v>35153557</v>
      </c>
      <c r="F73" s="341">
        <f>'[7]05'!F17</f>
        <v>0</v>
      </c>
      <c r="G73" s="341">
        <f>'[7]05'!G17</f>
        <v>82100</v>
      </c>
      <c r="H73" s="310">
        <f t="shared" si="14"/>
        <v>71265031</v>
      </c>
      <c r="I73" s="310">
        <f t="shared" si="15"/>
        <v>32027344</v>
      </c>
      <c r="J73" s="310">
        <f t="shared" si="16"/>
        <v>11395868</v>
      </c>
      <c r="K73" s="494">
        <f>'[7]05'!K17</f>
        <v>11145868</v>
      </c>
      <c r="L73" s="494">
        <f>'[7]05'!L17</f>
        <v>250000</v>
      </c>
      <c r="M73" s="494">
        <f>'[7]05'!M17</f>
        <v>0</v>
      </c>
      <c r="N73" s="341">
        <f>'[7]05'!N17</f>
        <v>20631476</v>
      </c>
      <c r="O73" s="341">
        <f>'[7]05'!O17</f>
        <v>0</v>
      </c>
      <c r="P73" s="341">
        <f>'[7]05'!P17</f>
        <v>0</v>
      </c>
      <c r="Q73" s="341">
        <f>'[7]05'!Q17</f>
        <v>35658187</v>
      </c>
      <c r="R73" s="341">
        <f>'[7]05'!R17</f>
        <v>3579500</v>
      </c>
      <c r="S73" s="341">
        <f>'[7]05'!S17</f>
        <v>0</v>
      </c>
      <c r="T73" s="310">
        <f t="shared" si="17"/>
        <v>59869163</v>
      </c>
      <c r="U73" s="498">
        <f t="shared" si="18"/>
        <v>0.35581682951917587</v>
      </c>
      <c r="V73" s="357">
        <f t="shared" si="2"/>
        <v>0</v>
      </c>
      <c r="W73" s="357">
        <f t="shared" si="3"/>
        <v>0</v>
      </c>
      <c r="X73" s="358">
        <f t="shared" si="4"/>
        <v>0</v>
      </c>
      <c r="Y73" s="358"/>
      <c r="Z73" s="358"/>
      <c r="AA73" s="358"/>
    </row>
    <row r="74" spans="1:27" s="178" customFormat="1" ht="18" customHeight="1">
      <c r="A74" s="250">
        <v>7.8</v>
      </c>
      <c r="B74" s="251" t="str">
        <f>'[7]05'!B18</f>
        <v>Lê Văn Quang</v>
      </c>
      <c r="C74" s="310">
        <f t="shared" si="26"/>
        <v>119153132</v>
      </c>
      <c r="D74" s="341">
        <f>'[7]05'!D18</f>
        <v>116366903</v>
      </c>
      <c r="E74" s="341">
        <f>'[7]05'!E18</f>
        <v>2786229</v>
      </c>
      <c r="F74" s="341">
        <f>'[7]05'!F18</f>
        <v>300</v>
      </c>
      <c r="G74" s="341">
        <f>'[7]05'!G18</f>
        <v>0</v>
      </c>
      <c r="H74" s="310">
        <f t="shared" si="14"/>
        <v>119152832</v>
      </c>
      <c r="I74" s="310">
        <f t="shared" si="15"/>
        <v>35733928</v>
      </c>
      <c r="J74" s="310">
        <f t="shared" si="16"/>
        <v>19684637</v>
      </c>
      <c r="K74" s="494">
        <f>'[7]05'!K18</f>
        <v>8604637</v>
      </c>
      <c r="L74" s="494">
        <f>'[7]05'!L18</f>
        <v>11080000</v>
      </c>
      <c r="M74" s="494">
        <f>'[7]05'!M18</f>
        <v>0</v>
      </c>
      <c r="N74" s="341">
        <f>'[7]05'!N18</f>
        <v>16049291</v>
      </c>
      <c r="O74" s="341">
        <f>'[7]05'!O18</f>
        <v>0</v>
      </c>
      <c r="P74" s="341">
        <f>'[7]05'!P18</f>
        <v>0</v>
      </c>
      <c r="Q74" s="341">
        <f>'[7]05'!Q18</f>
        <v>83416248</v>
      </c>
      <c r="R74" s="341">
        <f>'[7]05'!R18</f>
        <v>2656</v>
      </c>
      <c r="S74" s="341">
        <f>'[7]05'!S18</f>
        <v>0</v>
      </c>
      <c r="T74" s="310">
        <f t="shared" si="17"/>
        <v>99468195</v>
      </c>
      <c r="U74" s="498">
        <f t="shared" si="18"/>
        <v>0.5508668680364498</v>
      </c>
      <c r="V74" s="357">
        <f t="shared" si="2"/>
        <v>0</v>
      </c>
      <c r="W74" s="357">
        <f t="shared" si="3"/>
        <v>0</v>
      </c>
      <c r="X74" s="358">
        <f t="shared" si="4"/>
        <v>0</v>
      </c>
      <c r="Y74" s="358"/>
      <c r="Z74" s="358"/>
      <c r="AA74" s="358"/>
    </row>
    <row r="75" spans="1:27" s="178" customFormat="1" ht="18" customHeight="1">
      <c r="A75" s="250">
        <v>7.9</v>
      </c>
      <c r="B75" s="251" t="str">
        <f>'[7]05'!B19</f>
        <v>Nguyễn Thị Thùy Dịu</v>
      </c>
      <c r="C75" s="310">
        <f t="shared" si="26"/>
        <v>62654326</v>
      </c>
      <c r="D75" s="341">
        <f>'[7]05'!D19</f>
        <v>29256426</v>
      </c>
      <c r="E75" s="341">
        <f>'[7]05'!E19</f>
        <v>33397900</v>
      </c>
      <c r="F75" s="341">
        <f>'[7]05'!F19</f>
        <v>300</v>
      </c>
      <c r="G75" s="341">
        <f>'[7]05'!G19</f>
        <v>0</v>
      </c>
      <c r="H75" s="310">
        <f t="shared" si="14"/>
        <v>62654026</v>
      </c>
      <c r="I75" s="310">
        <f t="shared" si="15"/>
        <v>13148236</v>
      </c>
      <c r="J75" s="310">
        <f t="shared" si="16"/>
        <v>7409231</v>
      </c>
      <c r="K75" s="494">
        <f>'[7]05'!K19</f>
        <v>6679789</v>
      </c>
      <c r="L75" s="494">
        <f>'[7]05'!L19</f>
        <v>729442</v>
      </c>
      <c r="M75" s="494">
        <f>'[7]05'!M19</f>
        <v>0</v>
      </c>
      <c r="N75" s="341">
        <f>'[7]05'!N19</f>
        <v>5739005</v>
      </c>
      <c r="O75" s="341">
        <f>'[7]05'!O19</f>
        <v>0</v>
      </c>
      <c r="P75" s="341">
        <f>'[7]05'!P19</f>
        <v>0</v>
      </c>
      <c r="Q75" s="341">
        <f>'[7]05'!Q19</f>
        <v>45053786</v>
      </c>
      <c r="R75" s="341">
        <f>'[7]05'!R19</f>
        <v>4</v>
      </c>
      <c r="S75" s="341">
        <f>'[7]05'!S19</f>
        <v>4452000</v>
      </c>
      <c r="T75" s="310">
        <f t="shared" si="17"/>
        <v>55244795</v>
      </c>
      <c r="U75" s="498">
        <f t="shared" si="18"/>
        <v>0.563515212230751</v>
      </c>
      <c r="V75" s="357">
        <f aca="true" t="shared" si="28" ref="V75:V84">C75-F75-G75-H75</f>
        <v>0</v>
      </c>
      <c r="W75" s="357">
        <f aca="true" t="shared" si="29" ref="W75:W84">I75-J75-N75-O75-P75</f>
        <v>0</v>
      </c>
      <c r="X75" s="358">
        <f aca="true" t="shared" si="30" ref="X75:X84">H75-SUM(K75:S75)</f>
        <v>0</v>
      </c>
      <c r="Y75" s="358"/>
      <c r="Z75" s="358"/>
      <c r="AA75" s="358"/>
    </row>
    <row r="76" spans="1:27" s="178" customFormat="1" ht="18" customHeight="1">
      <c r="A76" s="348" t="s">
        <v>333</v>
      </c>
      <c r="B76" s="251" t="str">
        <f>'[7]05'!B20</f>
        <v>Bùi Văn Khương</v>
      </c>
      <c r="C76" s="310">
        <f>D76+E76</f>
        <v>70295450</v>
      </c>
      <c r="D76" s="341">
        <f>'[7]05'!D20</f>
        <v>50721490</v>
      </c>
      <c r="E76" s="341">
        <f>'[7]05'!E20</f>
        <v>19573960</v>
      </c>
      <c r="F76" s="341">
        <f>'[7]05'!F20</f>
        <v>40605</v>
      </c>
      <c r="G76" s="341">
        <f>'[7]05'!G20</f>
        <v>0</v>
      </c>
      <c r="H76" s="310">
        <f>I76+Q76+R76+S76</f>
        <v>70254845</v>
      </c>
      <c r="I76" s="310">
        <f>SUM(J76,N76:P76)</f>
        <v>29261831</v>
      </c>
      <c r="J76" s="310">
        <f>SUM(K76:M76)</f>
        <v>1794057</v>
      </c>
      <c r="K76" s="494">
        <f>'[7]05'!K20</f>
        <v>1275434</v>
      </c>
      <c r="L76" s="494">
        <f>'[7]05'!L20</f>
        <v>518623</v>
      </c>
      <c r="M76" s="494">
        <f>'[7]05'!M20</f>
        <v>0</v>
      </c>
      <c r="N76" s="341">
        <f>'[7]05'!N20</f>
        <v>27467774</v>
      </c>
      <c r="O76" s="341">
        <f>'[7]05'!O20</f>
        <v>0</v>
      </c>
      <c r="P76" s="341">
        <f>'[7]05'!P20</f>
        <v>0</v>
      </c>
      <c r="Q76" s="341">
        <f>'[7]05'!Q20</f>
        <v>40992611</v>
      </c>
      <c r="R76" s="341">
        <f>'[7]05'!R20</f>
        <v>403</v>
      </c>
      <c r="S76" s="341">
        <f>'[7]05'!S20</f>
        <v>0</v>
      </c>
      <c r="T76" s="310">
        <f>SUM(N76:S76)</f>
        <v>68460788</v>
      </c>
      <c r="U76" s="498">
        <f>IF(I76&lt;&gt;0,J76/I76,"")</f>
        <v>0.061310483270852055</v>
      </c>
      <c r="V76" s="357">
        <f>C76-F76-G76-H76</f>
        <v>0</v>
      </c>
      <c r="W76" s="357">
        <f>I76-J76-N76-O76-P76</f>
        <v>0</v>
      </c>
      <c r="X76" s="358">
        <f t="shared" si="30"/>
        <v>0</v>
      </c>
      <c r="Y76" s="358"/>
      <c r="Z76" s="358"/>
      <c r="AA76" s="358"/>
    </row>
    <row r="77" spans="1:27" s="178" customFormat="1" ht="18" customHeight="1">
      <c r="A77" s="348" t="s">
        <v>347</v>
      </c>
      <c r="B77" s="251" t="str">
        <f>'[7]05'!B21</f>
        <v>Trần Chung</v>
      </c>
      <c r="C77" s="310">
        <f>D77+E77</f>
        <v>80238130</v>
      </c>
      <c r="D77" s="341">
        <f>'[7]05'!D21</f>
        <v>76270118</v>
      </c>
      <c r="E77" s="341">
        <f>'[7]05'!E21</f>
        <v>3968012</v>
      </c>
      <c r="F77" s="341">
        <f>'[7]05'!F21</f>
        <v>60400</v>
      </c>
      <c r="G77" s="494">
        <f>'[7]05'!G21</f>
        <v>0</v>
      </c>
      <c r="H77" s="310">
        <f>I77+Q77+R77+S77</f>
        <v>80177730</v>
      </c>
      <c r="I77" s="310">
        <f>SUM(J77,N77:P77)</f>
        <v>63681259</v>
      </c>
      <c r="J77" s="310">
        <f>SUM(K77:M77)</f>
        <v>3358598</v>
      </c>
      <c r="K77" s="494">
        <f>'[7]05'!K21</f>
        <v>3358598</v>
      </c>
      <c r="L77" s="494">
        <f>'[7]05'!L21</f>
        <v>0</v>
      </c>
      <c r="M77" s="494">
        <f>'[7]05'!M21</f>
        <v>0</v>
      </c>
      <c r="N77" s="341">
        <f>'[7]05'!N21</f>
        <v>60322661</v>
      </c>
      <c r="O77" s="341">
        <f>'[7]05'!O21</f>
        <v>0</v>
      </c>
      <c r="P77" s="341">
        <f>'[7]05'!P21</f>
        <v>0</v>
      </c>
      <c r="Q77" s="341">
        <f>'[7]05'!Q21</f>
        <v>16496471</v>
      </c>
      <c r="R77" s="341">
        <f>'[7]05'!R21</f>
        <v>0</v>
      </c>
      <c r="S77" s="341">
        <f>'[7]05'!S21</f>
        <v>0</v>
      </c>
      <c r="T77" s="310">
        <f>SUM(N77:S77)</f>
        <v>76819132</v>
      </c>
      <c r="U77" s="498">
        <f>IF(I77&lt;&gt;0,J77/I77,"")</f>
        <v>0.0527407600405639</v>
      </c>
      <c r="V77" s="357">
        <f t="shared" si="28"/>
        <v>0</v>
      </c>
      <c r="W77" s="357">
        <f t="shared" si="29"/>
        <v>0</v>
      </c>
      <c r="X77" s="358">
        <f t="shared" si="30"/>
        <v>0</v>
      </c>
      <c r="Y77" s="358"/>
      <c r="Z77" s="358"/>
      <c r="AA77" s="358"/>
    </row>
    <row r="78" spans="1:27" s="178" customFormat="1" ht="18" customHeight="1">
      <c r="A78" s="348" t="s">
        <v>411</v>
      </c>
      <c r="B78" s="251" t="str">
        <f>'[7]05'!B22</f>
        <v>Phạm Mạnh Hà</v>
      </c>
      <c r="C78" s="310">
        <f>D78+E78</f>
        <v>8065189</v>
      </c>
      <c r="D78" s="341">
        <f>'[7]05'!D22</f>
        <v>210000</v>
      </c>
      <c r="E78" s="341">
        <f>'[7]05'!E22</f>
        <v>7855189</v>
      </c>
      <c r="F78" s="341">
        <f>'[7]05'!F22</f>
        <v>133235</v>
      </c>
      <c r="G78" s="494">
        <f>'[7]05'!G22</f>
        <v>0</v>
      </c>
      <c r="H78" s="310">
        <f>I78+Q78+R78+S78</f>
        <v>7931954</v>
      </c>
      <c r="I78" s="310">
        <f>SUM(J78,N78:P78)</f>
        <v>7929181</v>
      </c>
      <c r="J78" s="310">
        <f>SUM(K78:M78)</f>
        <v>2729078</v>
      </c>
      <c r="K78" s="494">
        <f>'[7]05'!K22</f>
        <v>2729078</v>
      </c>
      <c r="L78" s="494">
        <f>'[7]05'!L22</f>
        <v>0</v>
      </c>
      <c r="M78" s="494">
        <f>'[7]05'!M22</f>
        <v>0</v>
      </c>
      <c r="N78" s="341">
        <f>'[7]05'!N22</f>
        <v>5200103</v>
      </c>
      <c r="O78" s="341">
        <f>'[7]05'!O22</f>
        <v>0</v>
      </c>
      <c r="P78" s="341">
        <f>'[7]05'!P22</f>
        <v>0</v>
      </c>
      <c r="Q78" s="341">
        <f>'[7]05'!Q22</f>
        <v>2773</v>
      </c>
      <c r="R78" s="341">
        <f>'[7]05'!R22</f>
        <v>0</v>
      </c>
      <c r="S78" s="341">
        <f>'[7]05'!S22</f>
        <v>0</v>
      </c>
      <c r="T78" s="310">
        <f>SUM(N78:S78)</f>
        <v>5202876</v>
      </c>
      <c r="U78" s="498">
        <f>IF(I78&lt;&gt;0,J78/I78,"")</f>
        <v>0.34418157436436375</v>
      </c>
      <c r="V78" s="357"/>
      <c r="W78" s="357"/>
      <c r="X78" s="358"/>
      <c r="Y78" s="358"/>
      <c r="Z78" s="358"/>
      <c r="AA78" s="358"/>
    </row>
    <row r="79" spans="1:27" s="178" customFormat="1" ht="18" customHeight="1">
      <c r="A79" s="335" t="s">
        <v>26</v>
      </c>
      <c r="B79" s="324" t="s">
        <v>331</v>
      </c>
      <c r="C79" s="336">
        <f>SUM(C80:C84)</f>
        <v>293187688</v>
      </c>
      <c r="D79" s="336">
        <f>SUM(D80:D84)</f>
        <v>129648979</v>
      </c>
      <c r="E79" s="336">
        <f>SUM(E80:E84)</f>
        <v>163538709</v>
      </c>
      <c r="F79" s="336">
        <f>SUM(F80:F84)</f>
        <v>99449</v>
      </c>
      <c r="G79" s="336">
        <f>SUM(G80:G84)</f>
        <v>5000</v>
      </c>
      <c r="H79" s="336">
        <f t="shared" si="14"/>
        <v>293083239</v>
      </c>
      <c r="I79" s="336">
        <f t="shared" si="15"/>
        <v>218836882</v>
      </c>
      <c r="J79" s="336">
        <f t="shared" si="16"/>
        <v>129356522</v>
      </c>
      <c r="K79" s="457">
        <f aca="true" t="shared" si="31" ref="K79:S79">SUM(K80:K84)</f>
        <v>126033698</v>
      </c>
      <c r="L79" s="457">
        <f t="shared" si="31"/>
        <v>3322824</v>
      </c>
      <c r="M79" s="457">
        <f t="shared" si="31"/>
        <v>0</v>
      </c>
      <c r="N79" s="336">
        <f t="shared" si="31"/>
        <v>89480360</v>
      </c>
      <c r="O79" s="336">
        <f t="shared" si="31"/>
        <v>0</v>
      </c>
      <c r="P79" s="336">
        <f t="shared" si="31"/>
        <v>0</v>
      </c>
      <c r="Q79" s="336">
        <f t="shared" si="31"/>
        <v>57367804</v>
      </c>
      <c r="R79" s="336">
        <f t="shared" si="31"/>
        <v>16878553</v>
      </c>
      <c r="S79" s="336">
        <f t="shared" si="31"/>
        <v>0</v>
      </c>
      <c r="T79" s="336">
        <f t="shared" si="17"/>
        <v>163726717</v>
      </c>
      <c r="U79" s="499">
        <f t="shared" si="18"/>
        <v>0.5911093268089974</v>
      </c>
      <c r="V79" s="357">
        <f t="shared" si="28"/>
        <v>0</v>
      </c>
      <c r="W79" s="357">
        <f t="shared" si="29"/>
        <v>0</v>
      </c>
      <c r="X79" s="358">
        <f t="shared" si="30"/>
        <v>0</v>
      </c>
      <c r="Y79" s="358"/>
      <c r="Z79" s="358"/>
      <c r="AA79" s="358"/>
    </row>
    <row r="80" spans="1:27" s="178" customFormat="1" ht="18" customHeight="1">
      <c r="A80" s="250" t="s">
        <v>340</v>
      </c>
      <c r="B80" s="251" t="str">
        <f>'[8]05'!B11</f>
        <v>Nguyễn Văn Hạnh</v>
      </c>
      <c r="C80" s="310">
        <f t="shared" si="26"/>
        <v>71500</v>
      </c>
      <c r="D80" s="341">
        <f>'[8]05'!D11</f>
        <v>0</v>
      </c>
      <c r="E80" s="341">
        <f>'[8]05'!E11</f>
        <v>71500</v>
      </c>
      <c r="F80" s="341">
        <f>'[8]05'!F11</f>
        <v>0</v>
      </c>
      <c r="G80" s="341">
        <f>'[8]05'!G11</f>
        <v>0</v>
      </c>
      <c r="H80" s="310">
        <f t="shared" si="14"/>
        <v>71500</v>
      </c>
      <c r="I80" s="310">
        <f t="shared" si="15"/>
        <v>71500</v>
      </c>
      <c r="J80" s="310">
        <f t="shared" si="16"/>
        <v>71500</v>
      </c>
      <c r="K80" s="494">
        <f>'[8]05'!K11</f>
        <v>71500</v>
      </c>
      <c r="L80" s="494">
        <f>'[8]05'!L11</f>
        <v>0</v>
      </c>
      <c r="M80" s="494">
        <f>'[8]05'!M11</f>
        <v>0</v>
      </c>
      <c r="N80" s="341">
        <f>'[8]05'!N11</f>
        <v>0</v>
      </c>
      <c r="O80" s="341">
        <f>'[8]05'!O11</f>
        <v>0</v>
      </c>
      <c r="P80" s="341">
        <f>'[8]05'!P11</f>
        <v>0</v>
      </c>
      <c r="Q80" s="341">
        <f>'[8]05'!Q11</f>
        <v>0</v>
      </c>
      <c r="R80" s="341">
        <f>'[8]05'!R11</f>
        <v>0</v>
      </c>
      <c r="S80" s="341">
        <f>'[8]05'!S11</f>
        <v>0</v>
      </c>
      <c r="T80" s="310">
        <f t="shared" si="17"/>
        <v>0</v>
      </c>
      <c r="U80" s="498">
        <f t="shared" si="18"/>
        <v>1</v>
      </c>
      <c r="V80" s="357">
        <f t="shared" si="28"/>
        <v>0</v>
      </c>
      <c r="W80" s="357">
        <f t="shared" si="29"/>
        <v>0</v>
      </c>
      <c r="X80" s="358">
        <f t="shared" si="30"/>
        <v>0</v>
      </c>
      <c r="Y80" s="358"/>
      <c r="Z80" s="358"/>
      <c r="AA80" s="358"/>
    </row>
    <row r="81" spans="1:27" s="178" customFormat="1" ht="18" customHeight="1">
      <c r="A81" s="250" t="s">
        <v>341</v>
      </c>
      <c r="B81" s="251" t="str">
        <f>'[8]05'!B12</f>
        <v>Phùng Chí Linh</v>
      </c>
      <c r="C81" s="310">
        <f t="shared" si="26"/>
        <v>3365179</v>
      </c>
      <c r="D81" s="341">
        <f>'[8]05'!D12</f>
        <v>2477365</v>
      </c>
      <c r="E81" s="341">
        <f>'[8]05'!E12</f>
        <v>887814</v>
      </c>
      <c r="F81" s="341">
        <f>'[8]05'!F12</f>
        <v>6385</v>
      </c>
      <c r="G81" s="341">
        <f>'[8]05'!G12</f>
        <v>0</v>
      </c>
      <c r="H81" s="310">
        <f t="shared" si="14"/>
        <v>3358794</v>
      </c>
      <c r="I81" s="310">
        <f t="shared" si="15"/>
        <v>3358794</v>
      </c>
      <c r="J81" s="310">
        <f t="shared" si="16"/>
        <v>3358794</v>
      </c>
      <c r="K81" s="494">
        <f>'[8]05'!K12</f>
        <v>1743448</v>
      </c>
      <c r="L81" s="494">
        <f>'[8]05'!L12</f>
        <v>1615346</v>
      </c>
      <c r="M81" s="494">
        <f>'[8]05'!M12</f>
        <v>0</v>
      </c>
      <c r="N81" s="341">
        <f>'[8]05'!N12</f>
        <v>0</v>
      </c>
      <c r="O81" s="341">
        <f>'[8]05'!O12</f>
        <v>0</v>
      </c>
      <c r="P81" s="341">
        <f>'[8]05'!P12</f>
        <v>0</v>
      </c>
      <c r="Q81" s="341">
        <f>'[8]05'!Q12</f>
        <v>0</v>
      </c>
      <c r="R81" s="341">
        <f>'[8]05'!R12</f>
        <v>0</v>
      </c>
      <c r="S81" s="341">
        <f>'[8]05'!S12</f>
        <v>0</v>
      </c>
      <c r="T81" s="310">
        <f t="shared" si="17"/>
        <v>0</v>
      </c>
      <c r="U81" s="498">
        <f t="shared" si="18"/>
        <v>1</v>
      </c>
      <c r="V81" s="357">
        <f t="shared" si="28"/>
        <v>0</v>
      </c>
      <c r="W81" s="357">
        <f t="shared" si="29"/>
        <v>0</v>
      </c>
      <c r="X81" s="358">
        <f t="shared" si="30"/>
        <v>0</v>
      </c>
      <c r="Y81" s="358"/>
      <c r="Z81" s="358"/>
      <c r="AA81" s="358"/>
    </row>
    <row r="82" spans="1:27" s="178" customFormat="1" ht="18" customHeight="1">
      <c r="A82" s="250" t="s">
        <v>342</v>
      </c>
      <c r="B82" s="251" t="str">
        <f>'[8]05'!B13</f>
        <v>Thạch Thị Tú Loan</v>
      </c>
      <c r="C82" s="310">
        <f t="shared" si="26"/>
        <v>150005897</v>
      </c>
      <c r="D82" s="341">
        <f>'[8]05'!D13</f>
        <v>79399622</v>
      </c>
      <c r="E82" s="341">
        <f>'[8]05'!E13</f>
        <v>70606275</v>
      </c>
      <c r="F82" s="341">
        <f>'[8]05'!F13</f>
        <v>14564</v>
      </c>
      <c r="G82" s="341">
        <f>'[8]05'!G13</f>
        <v>0</v>
      </c>
      <c r="H82" s="310">
        <f t="shared" si="14"/>
        <v>149991333</v>
      </c>
      <c r="I82" s="310">
        <f t="shared" si="15"/>
        <v>101471442</v>
      </c>
      <c r="J82" s="310">
        <f t="shared" si="16"/>
        <v>70607445</v>
      </c>
      <c r="K82" s="494">
        <f>'[8]05'!K13</f>
        <v>70419681</v>
      </c>
      <c r="L82" s="494">
        <f>'[8]05'!L13</f>
        <v>187764</v>
      </c>
      <c r="M82" s="494">
        <f>'[8]05'!M13</f>
        <v>0</v>
      </c>
      <c r="N82" s="341">
        <f>'[8]05'!N13</f>
        <v>30863997</v>
      </c>
      <c r="O82" s="341">
        <f>'[8]05'!O13</f>
        <v>0</v>
      </c>
      <c r="P82" s="341">
        <f>'[8]05'!P13</f>
        <v>0</v>
      </c>
      <c r="Q82" s="341">
        <f>'[8]05'!Q13</f>
        <v>46704099</v>
      </c>
      <c r="R82" s="341">
        <f>'[8]05'!R13</f>
        <v>1815792</v>
      </c>
      <c r="S82" s="341">
        <f>'[8]05'!S13</f>
        <v>0</v>
      </c>
      <c r="T82" s="310">
        <f t="shared" si="17"/>
        <v>79383888</v>
      </c>
      <c r="U82" s="498">
        <f t="shared" si="18"/>
        <v>0.6958356322560194</v>
      </c>
      <c r="V82" s="357">
        <f t="shared" si="28"/>
        <v>0</v>
      </c>
      <c r="W82" s="357">
        <f t="shared" si="29"/>
        <v>0</v>
      </c>
      <c r="X82" s="358">
        <f t="shared" si="30"/>
        <v>0</v>
      </c>
      <c r="Y82" s="358"/>
      <c r="Z82" s="358"/>
      <c r="AA82" s="358"/>
    </row>
    <row r="83" spans="1:27" s="178" customFormat="1" ht="18" customHeight="1">
      <c r="A83" s="250" t="s">
        <v>343</v>
      </c>
      <c r="B83" s="251" t="str">
        <f>'[8]05'!B14</f>
        <v>Vũ Ngọc Trìu</v>
      </c>
      <c r="C83" s="310">
        <f t="shared" si="26"/>
        <v>22546212</v>
      </c>
      <c r="D83" s="341">
        <f>'[8]05'!D14</f>
        <v>12463344</v>
      </c>
      <c r="E83" s="341">
        <f>'[8]05'!E14</f>
        <v>10082868</v>
      </c>
      <c r="F83" s="341">
        <f>'[8]05'!F14</f>
        <v>22700</v>
      </c>
      <c r="G83" s="341">
        <f>'[8]05'!G14</f>
        <v>5000</v>
      </c>
      <c r="H83" s="310">
        <f t="shared" si="14"/>
        <v>22518512</v>
      </c>
      <c r="I83" s="310">
        <f t="shared" si="15"/>
        <v>22120946</v>
      </c>
      <c r="J83" s="310">
        <f t="shared" si="16"/>
        <v>5703451</v>
      </c>
      <c r="K83" s="494">
        <f>'[8]05'!K14</f>
        <v>5065476</v>
      </c>
      <c r="L83" s="494">
        <f>'[8]05'!L14</f>
        <v>637975</v>
      </c>
      <c r="M83" s="494">
        <f>'[8]05'!M14</f>
        <v>0</v>
      </c>
      <c r="N83" s="341">
        <f>'[8]05'!N14</f>
        <v>16417495</v>
      </c>
      <c r="O83" s="341">
        <f>'[8]05'!O14</f>
        <v>0</v>
      </c>
      <c r="P83" s="341">
        <f>'[8]05'!P14</f>
        <v>0</v>
      </c>
      <c r="Q83" s="341">
        <f>'[8]05'!Q14</f>
        <v>397566</v>
      </c>
      <c r="R83" s="341">
        <f>'[8]05'!R14</f>
        <v>0</v>
      </c>
      <c r="S83" s="341">
        <f>'[8]05'!S14</f>
        <v>0</v>
      </c>
      <c r="T83" s="310">
        <f t="shared" si="17"/>
        <v>16815061</v>
      </c>
      <c r="U83" s="498">
        <f t="shared" si="18"/>
        <v>0.2578303387205954</v>
      </c>
      <c r="V83" s="357">
        <f t="shared" si="28"/>
        <v>0</v>
      </c>
      <c r="W83" s="357">
        <f t="shared" si="29"/>
        <v>0</v>
      </c>
      <c r="X83" s="358">
        <f t="shared" si="30"/>
        <v>0</v>
      </c>
      <c r="Y83" s="358"/>
      <c r="Z83" s="358"/>
      <c r="AA83" s="358"/>
    </row>
    <row r="84" spans="1:27" s="178" customFormat="1" ht="18" customHeight="1">
      <c r="A84" s="250" t="s">
        <v>422</v>
      </c>
      <c r="B84" s="251" t="str">
        <f>'[8]05'!B15</f>
        <v>Lê Minh Phú</v>
      </c>
      <c r="C84" s="310">
        <f t="shared" si="26"/>
        <v>117198900</v>
      </c>
      <c r="D84" s="341">
        <f>'[8]05'!D15</f>
        <v>35308648</v>
      </c>
      <c r="E84" s="341">
        <f>'[8]05'!E15</f>
        <v>81890252</v>
      </c>
      <c r="F84" s="341">
        <f>'[8]05'!F15</f>
        <v>55800</v>
      </c>
      <c r="G84" s="494">
        <f>'[8]05'!G15</f>
        <v>0</v>
      </c>
      <c r="H84" s="310">
        <f t="shared" si="14"/>
        <v>117143100</v>
      </c>
      <c r="I84" s="310">
        <f t="shared" si="15"/>
        <v>91814200</v>
      </c>
      <c r="J84" s="310">
        <f t="shared" si="16"/>
        <v>49615332</v>
      </c>
      <c r="K84" s="494">
        <f>'[8]05'!K15</f>
        <v>48733593</v>
      </c>
      <c r="L84" s="494">
        <f>'[8]05'!L15</f>
        <v>881739</v>
      </c>
      <c r="M84" s="494">
        <f>'[8]05'!M15</f>
        <v>0</v>
      </c>
      <c r="N84" s="341">
        <f>'[8]05'!N15</f>
        <v>42198868</v>
      </c>
      <c r="O84" s="341">
        <f>'[8]05'!O15</f>
        <v>0</v>
      </c>
      <c r="P84" s="341">
        <f>'[8]05'!P15</f>
        <v>0</v>
      </c>
      <c r="Q84" s="341">
        <f>'[8]05'!Q15</f>
        <v>10266139</v>
      </c>
      <c r="R84" s="341">
        <f>'[8]05'!R15</f>
        <v>15062761</v>
      </c>
      <c r="S84" s="341">
        <f>'[8]05'!S15</f>
        <v>0</v>
      </c>
      <c r="T84" s="310">
        <f t="shared" si="17"/>
        <v>67527768</v>
      </c>
      <c r="U84" s="498">
        <f t="shared" si="18"/>
        <v>0.5403884366470546</v>
      </c>
      <c r="V84" s="357">
        <f t="shared" si="28"/>
        <v>0</v>
      </c>
      <c r="W84" s="357">
        <f t="shared" si="29"/>
        <v>0</v>
      </c>
      <c r="X84" s="358">
        <f t="shared" si="30"/>
        <v>0</v>
      </c>
      <c r="Y84" s="358"/>
      <c r="Z84" s="358"/>
      <c r="AA84" s="358"/>
    </row>
    <row r="85" spans="1:21" ht="21" customHeight="1">
      <c r="A85" s="591" t="str">
        <f>TT!C7</f>
        <v>BR-VT, ngày 03 tháng 06 năm 2022</v>
      </c>
      <c r="B85" s="592"/>
      <c r="C85" s="592"/>
      <c r="D85" s="592"/>
      <c r="E85" s="592"/>
      <c r="F85" s="229"/>
      <c r="G85" s="229"/>
      <c r="H85" s="229"/>
      <c r="I85" s="230"/>
      <c r="J85" s="230"/>
      <c r="K85" s="230"/>
      <c r="L85" s="230"/>
      <c r="M85" s="230"/>
      <c r="N85" s="593" t="str">
        <f>TT!C4</f>
        <v>BR-VT, ngày 03 tháng 06 năm 2022</v>
      </c>
      <c r="O85" s="594"/>
      <c r="P85" s="594"/>
      <c r="Q85" s="594"/>
      <c r="R85" s="594"/>
      <c r="S85" s="594"/>
      <c r="T85" s="594"/>
      <c r="U85" s="594"/>
    </row>
    <row r="86" spans="1:21" ht="36" customHeight="1">
      <c r="A86" s="686" t="s">
        <v>283</v>
      </c>
      <c r="B86" s="687"/>
      <c r="C86" s="687"/>
      <c r="D86" s="687"/>
      <c r="E86" s="687"/>
      <c r="F86" s="231"/>
      <c r="G86" s="231"/>
      <c r="H86" s="231"/>
      <c r="I86" s="175"/>
      <c r="J86" s="175"/>
      <c r="K86" s="175"/>
      <c r="L86" s="175"/>
      <c r="M86" s="175"/>
      <c r="N86" s="597" t="str">
        <f>TT!C5</f>
        <v>KT.CỤC TRƯỞNG
PHÓ CỤC TRƯỞNG</v>
      </c>
      <c r="O86" s="597"/>
      <c r="P86" s="597"/>
      <c r="Q86" s="597"/>
      <c r="R86" s="597"/>
      <c r="S86" s="597"/>
      <c r="T86" s="597"/>
      <c r="U86" s="597"/>
    </row>
    <row r="87" spans="1:21" ht="60" customHeight="1">
      <c r="A87" s="232"/>
      <c r="B87" s="314"/>
      <c r="C87" s="232"/>
      <c r="D87" s="232"/>
      <c r="E87" s="232"/>
      <c r="F87" s="169"/>
      <c r="G87" s="169"/>
      <c r="H87" s="169"/>
      <c r="I87" s="175"/>
      <c r="J87" s="175"/>
      <c r="K87" s="175"/>
      <c r="L87" s="175"/>
      <c r="M87" s="175"/>
      <c r="N87" s="175"/>
      <c r="O87" s="175"/>
      <c r="P87" s="169"/>
      <c r="Q87" s="233"/>
      <c r="R87" s="169"/>
      <c r="S87" s="175"/>
      <c r="T87" s="171"/>
      <c r="U87" s="500"/>
    </row>
    <row r="88" spans="1:21" ht="21" customHeight="1">
      <c r="A88" s="598" t="str">
        <f>TT!C6</f>
        <v>Phạm Minh Trí</v>
      </c>
      <c r="B88" s="598"/>
      <c r="C88" s="598"/>
      <c r="D88" s="598"/>
      <c r="E88" s="598"/>
      <c r="F88" s="234" t="s">
        <v>2</v>
      </c>
      <c r="G88" s="234"/>
      <c r="H88" s="234"/>
      <c r="I88" s="234"/>
      <c r="J88" s="234"/>
      <c r="K88" s="234"/>
      <c r="L88" s="234"/>
      <c r="M88" s="234"/>
      <c r="N88" s="599" t="str">
        <f>TT!C3</f>
        <v>Võ Đức Tùng</v>
      </c>
      <c r="O88" s="599"/>
      <c r="P88" s="599"/>
      <c r="Q88" s="599"/>
      <c r="R88" s="599"/>
      <c r="S88" s="599"/>
      <c r="T88" s="599"/>
      <c r="U88" s="599"/>
    </row>
    <row r="89" ht="21" customHeight="1"/>
    <row r="90" spans="2:27" s="31" customFormat="1" ht="21" customHeight="1">
      <c r="B90" s="347" t="s">
        <v>346</v>
      </c>
      <c r="C90" s="391">
        <f>IF(C9-'02'!C9=0,"-",C9-'02'!C9)</f>
        <v>205268959.8249998</v>
      </c>
      <c r="D90" s="432">
        <f>IF(D9-'02'!D9=0,"-",D9-'02'!D9)</f>
        <v>-61069174.5539999</v>
      </c>
      <c r="E90" s="391">
        <f>IF(E9-'02'!E9=0,"-",E9-'02'!E9)</f>
        <v>266338134.3789999</v>
      </c>
      <c r="F90" s="391">
        <f>IF(F9-'02'!F9=0,"-",F9-'02'!F9)</f>
        <v>79828758</v>
      </c>
      <c r="G90" s="391">
        <f>IF(G9-'02'!G9=0,"-",G9-'02'!G9)</f>
        <v>5700</v>
      </c>
      <c r="H90" s="391">
        <f>IF(H9-'02'!H9=0,"-",H9-'02'!H9)</f>
        <v>125434501.82500029</v>
      </c>
      <c r="I90" s="391">
        <f>IF(I9-'02'!I9=0,"-",I9-'02'!I9)</f>
        <v>219460040.81599998</v>
      </c>
      <c r="J90" s="391">
        <f>IF(J9-'02'!J9=0,"-",J9-'02'!J9)</f>
        <v>196136819.49700004</v>
      </c>
      <c r="K90" s="391">
        <f>IF(K9-'02'!K9=0,"-",K9-'02'!K9)</f>
        <v>108658948.49700004</v>
      </c>
      <c r="L90" s="391">
        <f>IF(L9-'02'!L9=0,"-",L9-'02'!L9)</f>
        <v>87477871</v>
      </c>
      <c r="M90" s="391" t="str">
        <f>IF(M9-'02'!M9=0,"-",M9-'02'!M9)</f>
        <v>-</v>
      </c>
      <c r="N90" s="391">
        <f>IF(N9-'02'!N9=0,"-",N9-'02'!N9)</f>
        <v>23323221.319000006</v>
      </c>
      <c r="O90" s="391" t="str">
        <f>IF(O9-'02'!O9=0,"-",O9-'02'!O9)</f>
        <v>-</v>
      </c>
      <c r="P90" s="391" t="str">
        <f>IF(P9-'02'!P9=0,"-",P9-'02'!P9)</f>
        <v>-</v>
      </c>
      <c r="Q90" s="391">
        <f>IF(Q9-'02'!Q9=0,"-",Q9-'02'!Q9)</f>
        <v>-91576051.99099994</v>
      </c>
      <c r="R90" s="391">
        <f>IF(R9-'02'!R9=0,"-",R9-'02'!R9)</f>
        <v>-2381480</v>
      </c>
      <c r="S90" s="391">
        <f>IF(S9-'02'!S9=0,"-",S9-'02'!S9)</f>
        <v>-68007</v>
      </c>
      <c r="T90" s="391">
        <f>IF(T9-'02'!T9=0,"-",T9-'02'!T9)</f>
        <v>-70702317.67199993</v>
      </c>
      <c r="U90" s="502"/>
      <c r="V90" s="356"/>
      <c r="W90" s="356"/>
      <c r="X90" s="356"/>
      <c r="Y90" s="356"/>
      <c r="Z90" s="356"/>
      <c r="AA90" s="356"/>
    </row>
    <row r="91" spans="13:27" s="31" customFormat="1" ht="15.75">
      <c r="M91" s="344"/>
      <c r="N91" s="344"/>
      <c r="O91" s="344"/>
      <c r="P91" s="344"/>
      <c r="Q91" s="344"/>
      <c r="R91" s="344"/>
      <c r="S91" s="344"/>
      <c r="T91" s="344"/>
      <c r="U91" s="502"/>
      <c r="V91" s="356"/>
      <c r="W91" s="356"/>
      <c r="X91" s="356"/>
      <c r="Y91" s="356"/>
      <c r="Z91" s="356"/>
      <c r="AA91" s="356"/>
    </row>
    <row r="97" spans="5:7" ht="15.75">
      <c r="E97" s="31"/>
      <c r="F97" s="31"/>
      <c r="G97" s="31"/>
    </row>
  </sheetData>
  <sheetProtection formatCells="0" formatColumns="0" formatRows="0" insertRows="0" deleteRows="0"/>
  <mergeCells count="38">
    <mergeCell ref="Z9:AB9"/>
    <mergeCell ref="AC10:AD10"/>
    <mergeCell ref="A86:E86"/>
    <mergeCell ref="N86:U86"/>
    <mergeCell ref="A88:E88"/>
    <mergeCell ref="N88:U88"/>
    <mergeCell ref="W3:W7"/>
    <mergeCell ref="U3:U7"/>
    <mergeCell ref="S4:S7"/>
    <mergeCell ref="I4:I7"/>
    <mergeCell ref="J4:P4"/>
    <mergeCell ref="J5:J7"/>
    <mergeCell ref="R4:R7"/>
    <mergeCell ref="K5:M6"/>
    <mergeCell ref="P5:P7"/>
    <mergeCell ref="V3:V7"/>
    <mergeCell ref="A8:B8"/>
    <mergeCell ref="N85:U85"/>
    <mergeCell ref="A9:B9"/>
    <mergeCell ref="A85:E85"/>
    <mergeCell ref="A3:A7"/>
    <mergeCell ref="E1:O1"/>
    <mergeCell ref="A1:D1"/>
    <mergeCell ref="D3:E3"/>
    <mergeCell ref="F3:F7"/>
    <mergeCell ref="C3:C7"/>
    <mergeCell ref="D4:D7"/>
    <mergeCell ref="E4:E7"/>
    <mergeCell ref="B3:B7"/>
    <mergeCell ref="N5:N7"/>
    <mergeCell ref="G3:G7"/>
    <mergeCell ref="H3:H7"/>
    <mergeCell ref="P1:U1"/>
    <mergeCell ref="P2:U2"/>
    <mergeCell ref="T3:T7"/>
    <mergeCell ref="O5:O7"/>
    <mergeCell ref="I3:S3"/>
    <mergeCell ref="Q4:Q7"/>
  </mergeCells>
  <printOptions/>
  <pageMargins left="0.17" right="0.17" top="0.24" bottom="0.24" header="0.17" footer="0.17"/>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57" customWidth="1"/>
    <col min="2" max="2" width="15.875" style="57" customWidth="1"/>
    <col min="3" max="3" width="6.875" style="57" customWidth="1"/>
    <col min="4" max="4" width="5.50390625" style="57" customWidth="1"/>
    <col min="5" max="5" width="9.375" style="57" customWidth="1"/>
    <col min="6" max="6" width="5.00390625" style="57" customWidth="1"/>
    <col min="7" max="7" width="4.50390625" style="57" customWidth="1"/>
    <col min="8" max="8" width="5.875" style="57" customWidth="1"/>
    <col min="9" max="9" width="5.375" style="57" customWidth="1"/>
    <col min="10" max="10" width="6.375" style="57" customWidth="1"/>
    <col min="11" max="11" width="6.50390625" style="57" customWidth="1"/>
    <col min="12" max="13" width="6.25390625" style="78" customWidth="1"/>
    <col min="14" max="14" width="7.125" style="78" customWidth="1"/>
    <col min="15" max="16" width="5.375" style="78" customWidth="1"/>
    <col min="17" max="17" width="5.875" style="78" customWidth="1"/>
    <col min="18" max="18" width="7.125" style="78" customWidth="1"/>
    <col min="19" max="19" width="5.875" style="78" customWidth="1"/>
    <col min="20" max="20" width="5.625" style="78" customWidth="1"/>
    <col min="21" max="21" width="5.875" style="78" customWidth="1"/>
    <col min="22" max="22" width="7.00390625" style="78" customWidth="1"/>
    <col min="23" max="16384" width="9.00390625" style="57" customWidth="1"/>
  </cols>
  <sheetData>
    <row r="1" spans="1:23" ht="66.75" customHeight="1">
      <c r="A1" s="730" t="s">
        <v>154</v>
      </c>
      <c r="B1" s="730"/>
      <c r="C1" s="730"/>
      <c r="D1" s="730"/>
      <c r="E1" s="730"/>
      <c r="F1" s="733" t="s">
        <v>125</v>
      </c>
      <c r="G1" s="733"/>
      <c r="H1" s="733"/>
      <c r="I1" s="733"/>
      <c r="J1" s="733"/>
      <c r="K1" s="733"/>
      <c r="L1" s="733"/>
      <c r="M1" s="733"/>
      <c r="N1" s="733"/>
      <c r="O1" s="733"/>
      <c r="P1" s="733"/>
      <c r="Q1" s="731" t="s">
        <v>150</v>
      </c>
      <c r="R1" s="731"/>
      <c r="S1" s="731"/>
      <c r="T1" s="731"/>
      <c r="U1" s="731"/>
      <c r="V1" s="731"/>
      <c r="W1" s="79"/>
    </row>
    <row r="2" spans="1:22" s="68" customFormat="1" ht="18.75" customHeight="1">
      <c r="A2" s="62"/>
      <c r="B2" s="63"/>
      <c r="C2" s="63"/>
      <c r="D2" s="63"/>
      <c r="E2" s="57"/>
      <c r="F2" s="57"/>
      <c r="G2" s="57"/>
      <c r="H2" s="57"/>
      <c r="I2" s="57"/>
      <c r="J2" s="57"/>
      <c r="K2" s="64"/>
      <c r="L2" s="67"/>
      <c r="M2" s="66">
        <f>COUNTBLANK(E9:V22)</f>
        <v>252</v>
      </c>
      <c r="N2" s="80">
        <f>COUNTA(E11:V11)</f>
        <v>0</v>
      </c>
      <c r="O2" s="66">
        <f>M2+N2</f>
        <v>252</v>
      </c>
      <c r="P2" s="66"/>
      <c r="Q2" s="80"/>
      <c r="R2" s="740" t="s">
        <v>123</v>
      </c>
      <c r="S2" s="740"/>
      <c r="T2" s="740"/>
      <c r="U2" s="740"/>
      <c r="V2" s="740"/>
    </row>
    <row r="3" spans="1:22" s="69" customFormat="1" ht="15.75" customHeight="1">
      <c r="A3" s="725" t="s">
        <v>21</v>
      </c>
      <c r="B3" s="725"/>
      <c r="C3" s="707" t="s">
        <v>155</v>
      </c>
      <c r="D3" s="723" t="s">
        <v>134</v>
      </c>
      <c r="E3" s="726" t="s">
        <v>75</v>
      </c>
      <c r="F3" s="727"/>
      <c r="G3" s="743" t="s">
        <v>36</v>
      </c>
      <c r="H3" s="710" t="s">
        <v>82</v>
      </c>
      <c r="I3" s="742" t="s">
        <v>37</v>
      </c>
      <c r="J3" s="742"/>
      <c r="K3" s="742"/>
      <c r="L3" s="742"/>
      <c r="M3" s="742"/>
      <c r="N3" s="742"/>
      <c r="O3" s="742"/>
      <c r="P3" s="742"/>
      <c r="Q3" s="742"/>
      <c r="R3" s="742"/>
      <c r="S3" s="742"/>
      <c r="T3" s="742"/>
      <c r="U3" s="724" t="s">
        <v>103</v>
      </c>
      <c r="V3" s="723" t="s">
        <v>108</v>
      </c>
    </row>
    <row r="4" spans="1:22" s="68" customFormat="1" ht="15.75" customHeight="1">
      <c r="A4" s="725"/>
      <c r="B4" s="725"/>
      <c r="C4" s="708"/>
      <c r="D4" s="723"/>
      <c r="E4" s="714" t="s">
        <v>137</v>
      </c>
      <c r="F4" s="714" t="s">
        <v>62</v>
      </c>
      <c r="G4" s="744"/>
      <c r="H4" s="710"/>
      <c r="I4" s="710" t="s">
        <v>37</v>
      </c>
      <c r="J4" s="723" t="s">
        <v>38</v>
      </c>
      <c r="K4" s="723"/>
      <c r="L4" s="723"/>
      <c r="M4" s="723"/>
      <c r="N4" s="723"/>
      <c r="O4" s="723"/>
      <c r="P4" s="723"/>
      <c r="Q4" s="723"/>
      <c r="R4" s="720" t="s">
        <v>139</v>
      </c>
      <c r="S4" s="720" t="s">
        <v>148</v>
      </c>
      <c r="T4" s="720" t="s">
        <v>81</v>
      </c>
      <c r="U4" s="724"/>
      <c r="V4" s="723"/>
    </row>
    <row r="5" spans="1:22" s="68" customFormat="1" ht="15.75" customHeight="1">
      <c r="A5" s="725"/>
      <c r="B5" s="725"/>
      <c r="C5" s="708"/>
      <c r="D5" s="723"/>
      <c r="E5" s="715"/>
      <c r="F5" s="715"/>
      <c r="G5" s="744"/>
      <c r="H5" s="710"/>
      <c r="I5" s="710"/>
      <c r="J5" s="710" t="s">
        <v>61</v>
      </c>
      <c r="K5" s="723" t="s">
        <v>75</v>
      </c>
      <c r="L5" s="723"/>
      <c r="M5" s="723"/>
      <c r="N5" s="723"/>
      <c r="O5" s="723"/>
      <c r="P5" s="723"/>
      <c r="Q5" s="723"/>
      <c r="R5" s="722"/>
      <c r="S5" s="722"/>
      <c r="T5" s="722"/>
      <c r="U5" s="724"/>
      <c r="V5" s="723"/>
    </row>
    <row r="6" spans="1:22" s="68" customFormat="1" ht="15.75" customHeight="1">
      <c r="A6" s="725"/>
      <c r="B6" s="725"/>
      <c r="C6" s="708"/>
      <c r="D6" s="723"/>
      <c r="E6" s="715"/>
      <c r="F6" s="715"/>
      <c r="G6" s="744"/>
      <c r="H6" s="710"/>
      <c r="I6" s="710"/>
      <c r="J6" s="710"/>
      <c r="K6" s="710" t="s">
        <v>96</v>
      </c>
      <c r="L6" s="723" t="s">
        <v>75</v>
      </c>
      <c r="M6" s="723"/>
      <c r="N6" s="723"/>
      <c r="O6" s="710" t="s">
        <v>42</v>
      </c>
      <c r="P6" s="720" t="s">
        <v>147</v>
      </c>
      <c r="Q6" s="710" t="s">
        <v>46</v>
      </c>
      <c r="R6" s="722"/>
      <c r="S6" s="722"/>
      <c r="T6" s="722"/>
      <c r="U6" s="724"/>
      <c r="V6" s="723"/>
    </row>
    <row r="7" spans="1:22" ht="51" customHeight="1">
      <c r="A7" s="725"/>
      <c r="B7" s="725"/>
      <c r="C7" s="709"/>
      <c r="D7" s="723"/>
      <c r="E7" s="716"/>
      <c r="F7" s="716"/>
      <c r="G7" s="745"/>
      <c r="H7" s="710"/>
      <c r="I7" s="710"/>
      <c r="J7" s="710"/>
      <c r="K7" s="710"/>
      <c r="L7" s="58" t="s">
        <v>39</v>
      </c>
      <c r="M7" s="58" t="s">
        <v>40</v>
      </c>
      <c r="N7" s="58" t="s">
        <v>156</v>
      </c>
      <c r="O7" s="710"/>
      <c r="P7" s="721"/>
      <c r="Q7" s="710"/>
      <c r="R7" s="721"/>
      <c r="S7" s="721"/>
      <c r="T7" s="721"/>
      <c r="U7" s="724"/>
      <c r="V7" s="723"/>
    </row>
    <row r="8" spans="1:22" ht="15.75">
      <c r="A8" s="741" t="s">
        <v>3</v>
      </c>
      <c r="B8" s="741"/>
      <c r="C8" s="58" t="s">
        <v>13</v>
      </c>
      <c r="D8" s="58" t="s">
        <v>14</v>
      </c>
      <c r="E8" s="58" t="s">
        <v>19</v>
      </c>
      <c r="F8" s="58" t="s">
        <v>22</v>
      </c>
      <c r="G8" s="58" t="s">
        <v>23</v>
      </c>
      <c r="H8" s="58" t="s">
        <v>24</v>
      </c>
      <c r="I8" s="58" t="s">
        <v>25</v>
      </c>
      <c r="J8" s="58" t="s">
        <v>26</v>
      </c>
      <c r="K8" s="58" t="s">
        <v>27</v>
      </c>
      <c r="L8" s="58" t="s">
        <v>29</v>
      </c>
      <c r="M8" s="58" t="s">
        <v>30</v>
      </c>
      <c r="N8" s="58" t="s">
        <v>104</v>
      </c>
      <c r="O8" s="58" t="s">
        <v>101</v>
      </c>
      <c r="P8" s="58" t="s">
        <v>105</v>
      </c>
      <c r="Q8" s="58" t="s">
        <v>106</v>
      </c>
      <c r="R8" s="58" t="s">
        <v>107</v>
      </c>
      <c r="S8" s="58" t="s">
        <v>118</v>
      </c>
      <c r="T8" s="58" t="s">
        <v>131</v>
      </c>
      <c r="U8" s="58" t="s">
        <v>133</v>
      </c>
      <c r="V8" s="58" t="s">
        <v>149</v>
      </c>
    </row>
    <row r="9" spans="1:22" ht="15.75">
      <c r="A9" s="741" t="s">
        <v>10</v>
      </c>
      <c r="B9" s="741"/>
      <c r="C9" s="53"/>
      <c r="D9" s="53"/>
      <c r="E9" s="53"/>
      <c r="F9" s="53"/>
      <c r="G9" s="53"/>
      <c r="H9" s="53"/>
      <c r="I9" s="53"/>
      <c r="J9" s="53"/>
      <c r="K9" s="53"/>
      <c r="L9" s="53"/>
      <c r="M9" s="53"/>
      <c r="N9" s="53"/>
      <c r="O9" s="53"/>
      <c r="P9" s="53"/>
      <c r="Q9" s="53"/>
      <c r="R9" s="53"/>
      <c r="S9" s="53"/>
      <c r="T9" s="53"/>
      <c r="U9" s="53"/>
      <c r="V9" s="53"/>
    </row>
    <row r="10" spans="1:22" ht="15.75">
      <c r="A10" s="81" t="s">
        <v>0</v>
      </c>
      <c r="B10" s="82" t="s">
        <v>28</v>
      </c>
      <c r="C10" s="53"/>
      <c r="D10" s="53"/>
      <c r="E10" s="53"/>
      <c r="F10" s="53"/>
      <c r="G10" s="53"/>
      <c r="H10" s="53"/>
      <c r="I10" s="53"/>
      <c r="J10" s="53"/>
      <c r="K10" s="53"/>
      <c r="L10" s="53"/>
      <c r="M10" s="53"/>
      <c r="N10" s="53"/>
      <c r="O10" s="53"/>
      <c r="P10" s="53"/>
      <c r="Q10" s="53"/>
      <c r="R10" s="53"/>
      <c r="S10" s="53"/>
      <c r="T10" s="53"/>
      <c r="U10" s="53"/>
      <c r="V10" s="53"/>
    </row>
    <row r="11" spans="1:22" ht="15.75">
      <c r="A11" s="55" t="s">
        <v>13</v>
      </c>
      <c r="B11" s="56" t="s">
        <v>6</v>
      </c>
      <c r="C11" s="53"/>
      <c r="D11" s="53"/>
      <c r="E11" s="53"/>
      <c r="F11" s="53"/>
      <c r="G11" s="53"/>
      <c r="H11" s="53"/>
      <c r="I11" s="53"/>
      <c r="J11" s="53"/>
      <c r="K11" s="53"/>
      <c r="L11" s="53"/>
      <c r="M11" s="53"/>
      <c r="N11" s="53"/>
      <c r="O11" s="53"/>
      <c r="P11" s="53"/>
      <c r="Q11" s="53"/>
      <c r="R11" s="53"/>
      <c r="S11" s="53"/>
      <c r="T11" s="53"/>
      <c r="U11" s="53"/>
      <c r="V11" s="53"/>
    </row>
    <row r="12" spans="1:22" ht="15.75">
      <c r="A12" s="55" t="s">
        <v>14</v>
      </c>
      <c r="B12" s="56" t="s">
        <v>6</v>
      </c>
      <c r="C12" s="53"/>
      <c r="D12" s="53"/>
      <c r="E12" s="53"/>
      <c r="F12" s="53"/>
      <c r="G12" s="53"/>
      <c r="H12" s="53"/>
      <c r="I12" s="53"/>
      <c r="J12" s="53"/>
      <c r="K12" s="53"/>
      <c r="L12" s="53"/>
      <c r="M12" s="53"/>
      <c r="N12" s="53"/>
      <c r="O12" s="53"/>
      <c r="P12" s="53"/>
      <c r="Q12" s="53"/>
      <c r="R12" s="53"/>
      <c r="S12" s="53"/>
      <c r="T12" s="53"/>
      <c r="U12" s="53"/>
      <c r="V12" s="53"/>
    </row>
    <row r="13" spans="1:22" ht="15.75">
      <c r="A13" s="55" t="s">
        <v>9</v>
      </c>
      <c r="B13" s="56" t="s">
        <v>11</v>
      </c>
      <c r="C13" s="53"/>
      <c r="D13" s="53"/>
      <c r="E13" s="53"/>
      <c r="F13" s="53"/>
      <c r="G13" s="53"/>
      <c r="H13" s="53"/>
      <c r="I13" s="53"/>
      <c r="J13" s="53"/>
      <c r="K13" s="53"/>
      <c r="L13" s="53"/>
      <c r="M13" s="53"/>
      <c r="N13" s="53"/>
      <c r="O13" s="53"/>
      <c r="P13" s="53"/>
      <c r="Q13" s="53"/>
      <c r="R13" s="53"/>
      <c r="S13" s="53"/>
      <c r="T13" s="53"/>
      <c r="U13" s="53"/>
      <c r="V13" s="53"/>
    </row>
    <row r="14" spans="1:22" ht="15.75">
      <c r="A14" s="81" t="s">
        <v>1</v>
      </c>
      <c r="B14" s="82" t="s">
        <v>8</v>
      </c>
      <c r="C14" s="53"/>
      <c r="D14" s="53"/>
      <c r="E14" s="53"/>
      <c r="F14" s="53"/>
      <c r="G14" s="53"/>
      <c r="H14" s="53"/>
      <c r="I14" s="53"/>
      <c r="J14" s="53"/>
      <c r="K14" s="53"/>
      <c r="L14" s="53"/>
      <c r="M14" s="53"/>
      <c r="N14" s="53"/>
      <c r="O14" s="53"/>
      <c r="P14" s="53"/>
      <c r="Q14" s="53"/>
      <c r="R14" s="53"/>
      <c r="S14" s="53"/>
      <c r="T14" s="53"/>
      <c r="U14" s="53"/>
      <c r="V14" s="53"/>
    </row>
    <row r="15" spans="1:22" ht="15.75">
      <c r="A15" s="81" t="s">
        <v>13</v>
      </c>
      <c r="B15" s="82" t="s">
        <v>5</v>
      </c>
      <c r="C15" s="53"/>
      <c r="D15" s="53"/>
      <c r="E15" s="53"/>
      <c r="F15" s="53"/>
      <c r="G15" s="53"/>
      <c r="H15" s="53"/>
      <c r="I15" s="53"/>
      <c r="J15" s="53"/>
      <c r="K15" s="53"/>
      <c r="L15" s="53"/>
      <c r="M15" s="53"/>
      <c r="N15" s="53"/>
      <c r="O15" s="53"/>
      <c r="P15" s="53"/>
      <c r="Q15" s="53"/>
      <c r="R15" s="53"/>
      <c r="S15" s="53"/>
      <c r="T15" s="53"/>
      <c r="U15" s="53"/>
      <c r="V15" s="53"/>
    </row>
    <row r="16" spans="1:22" ht="15.75">
      <c r="A16" s="55" t="s">
        <v>15</v>
      </c>
      <c r="B16" s="56" t="s">
        <v>6</v>
      </c>
      <c r="C16" s="53"/>
      <c r="D16" s="53"/>
      <c r="E16" s="53"/>
      <c r="F16" s="53"/>
      <c r="G16" s="53"/>
      <c r="H16" s="53"/>
      <c r="I16" s="53"/>
      <c r="J16" s="53"/>
      <c r="K16" s="53"/>
      <c r="L16" s="53"/>
      <c r="M16" s="53"/>
      <c r="N16" s="53"/>
      <c r="O16" s="53"/>
      <c r="P16" s="53"/>
      <c r="Q16" s="53"/>
      <c r="R16" s="53"/>
      <c r="S16" s="53"/>
      <c r="T16" s="53"/>
      <c r="U16" s="53"/>
      <c r="V16" s="53"/>
    </row>
    <row r="17" spans="1:22" ht="15.75">
      <c r="A17" s="55" t="s">
        <v>16</v>
      </c>
      <c r="B17" s="56" t="s">
        <v>7</v>
      </c>
      <c r="C17" s="53"/>
      <c r="D17" s="53"/>
      <c r="E17" s="53"/>
      <c r="F17" s="53"/>
      <c r="G17" s="53"/>
      <c r="H17" s="53"/>
      <c r="I17" s="53"/>
      <c r="J17" s="53"/>
      <c r="K17" s="53"/>
      <c r="L17" s="53"/>
      <c r="M17" s="53"/>
      <c r="N17" s="53"/>
      <c r="O17" s="53"/>
      <c r="P17" s="53"/>
      <c r="Q17" s="53"/>
      <c r="R17" s="53"/>
      <c r="S17" s="53"/>
      <c r="T17" s="53"/>
      <c r="U17" s="53"/>
      <c r="V17" s="53"/>
    </row>
    <row r="18" spans="1:22" ht="15.75">
      <c r="A18" s="55" t="s">
        <v>9</v>
      </c>
      <c r="B18" s="56" t="s">
        <v>11</v>
      </c>
      <c r="C18" s="53"/>
      <c r="D18" s="53"/>
      <c r="E18" s="53"/>
      <c r="F18" s="53"/>
      <c r="G18" s="53"/>
      <c r="H18" s="53"/>
      <c r="I18" s="53"/>
      <c r="J18" s="53"/>
      <c r="K18" s="53"/>
      <c r="L18" s="53"/>
      <c r="M18" s="53"/>
      <c r="N18" s="53"/>
      <c r="O18" s="53"/>
      <c r="P18" s="53"/>
      <c r="Q18" s="53"/>
      <c r="R18" s="53"/>
      <c r="S18" s="53"/>
      <c r="T18" s="53"/>
      <c r="U18" s="53"/>
      <c r="V18" s="53"/>
    </row>
    <row r="19" spans="1:22" ht="15.75">
      <c r="A19" s="81" t="s">
        <v>14</v>
      </c>
      <c r="B19" s="82" t="s">
        <v>59</v>
      </c>
      <c r="C19" s="53"/>
      <c r="D19" s="53"/>
      <c r="E19" s="53"/>
      <c r="F19" s="53"/>
      <c r="G19" s="53"/>
      <c r="H19" s="53"/>
      <c r="I19" s="53"/>
      <c r="J19" s="53"/>
      <c r="K19" s="53"/>
      <c r="L19" s="53"/>
      <c r="M19" s="53"/>
      <c r="N19" s="53"/>
      <c r="O19" s="53"/>
      <c r="P19" s="53"/>
      <c r="Q19" s="53"/>
      <c r="R19" s="53"/>
      <c r="S19" s="53"/>
      <c r="T19" s="53"/>
      <c r="U19" s="53"/>
      <c r="V19" s="53"/>
    </row>
    <row r="20" spans="1:22" ht="15.75">
      <c r="A20" s="55" t="s">
        <v>17</v>
      </c>
      <c r="B20" s="56" t="s">
        <v>6</v>
      </c>
      <c r="C20" s="53"/>
      <c r="D20" s="53"/>
      <c r="E20" s="53"/>
      <c r="F20" s="53"/>
      <c r="G20" s="53"/>
      <c r="H20" s="53"/>
      <c r="I20" s="53"/>
      <c r="J20" s="53"/>
      <c r="K20" s="53"/>
      <c r="L20" s="53"/>
      <c r="M20" s="53"/>
      <c r="N20" s="53"/>
      <c r="O20" s="53"/>
      <c r="P20" s="53"/>
      <c r="Q20" s="53"/>
      <c r="R20" s="53"/>
      <c r="S20" s="53"/>
      <c r="T20" s="53"/>
      <c r="U20" s="53"/>
      <c r="V20" s="53"/>
    </row>
    <row r="21" spans="1:22" ht="15.75">
      <c r="A21" s="55" t="s">
        <v>18</v>
      </c>
      <c r="B21" s="83" t="s">
        <v>7</v>
      </c>
      <c r="C21" s="53"/>
      <c r="D21" s="53"/>
      <c r="E21" s="53"/>
      <c r="F21" s="53"/>
      <c r="G21" s="53"/>
      <c r="H21" s="53"/>
      <c r="I21" s="53"/>
      <c r="J21" s="53"/>
      <c r="K21" s="53"/>
      <c r="L21" s="53"/>
      <c r="M21" s="53"/>
      <c r="N21" s="53"/>
      <c r="O21" s="53"/>
      <c r="P21" s="53"/>
      <c r="Q21" s="53"/>
      <c r="R21" s="53"/>
      <c r="S21" s="53"/>
      <c r="T21" s="53"/>
      <c r="U21" s="53"/>
      <c r="V21" s="53"/>
    </row>
    <row r="22" spans="1:22" s="77" customFormat="1" ht="15.75">
      <c r="A22" s="55" t="s">
        <v>9</v>
      </c>
      <c r="B22" s="56" t="s">
        <v>11</v>
      </c>
      <c r="C22" s="53"/>
      <c r="D22" s="53"/>
      <c r="E22" s="53"/>
      <c r="F22" s="53"/>
      <c r="G22" s="53"/>
      <c r="H22" s="53"/>
      <c r="I22" s="53"/>
      <c r="J22" s="53"/>
      <c r="K22" s="53"/>
      <c r="L22" s="53"/>
      <c r="M22" s="53"/>
      <c r="N22" s="53"/>
      <c r="O22" s="53"/>
      <c r="P22" s="53"/>
      <c r="Q22" s="53"/>
      <c r="R22" s="53"/>
      <c r="S22" s="53"/>
      <c r="T22" s="53"/>
      <c r="U22" s="53"/>
      <c r="V22" s="53"/>
    </row>
    <row r="23" spans="1:22" ht="51" customHeight="1">
      <c r="A23" s="717" t="s">
        <v>119</v>
      </c>
      <c r="B23" s="717"/>
      <c r="C23" s="717"/>
      <c r="D23" s="717"/>
      <c r="E23" s="717"/>
      <c r="F23" s="717"/>
      <c r="G23" s="717"/>
      <c r="H23" s="717"/>
      <c r="I23" s="717"/>
      <c r="J23" s="77"/>
      <c r="K23" s="77"/>
      <c r="L23" s="77"/>
      <c r="M23" s="77"/>
      <c r="N23" s="77"/>
      <c r="O23" s="719" t="s">
        <v>127</v>
      </c>
      <c r="P23" s="719"/>
      <c r="Q23" s="719"/>
      <c r="R23" s="719"/>
      <c r="S23" s="719"/>
      <c r="T23" s="719"/>
      <c r="U23" s="719"/>
      <c r="V23" s="719"/>
    </row>
  </sheetData>
  <sheetProtection/>
  <mergeCells count="31">
    <mergeCell ref="S4:S7"/>
    <mergeCell ref="E4:E7"/>
    <mergeCell ref="A9:B9"/>
    <mergeCell ref="O6:O7"/>
    <mergeCell ref="A23:I23"/>
    <mergeCell ref="O23:V23"/>
    <mergeCell ref="H3:H7"/>
    <mergeCell ref="A3:B7"/>
    <mergeCell ref="G3:G7"/>
    <mergeCell ref="K6:K7"/>
    <mergeCell ref="T4:T7"/>
    <mergeCell ref="F4:F7"/>
    <mergeCell ref="J5:J7"/>
    <mergeCell ref="V3:V7"/>
    <mergeCell ref="J4:Q4"/>
    <mergeCell ref="A8:B8"/>
    <mergeCell ref="C3:C7"/>
    <mergeCell ref="K5:Q5"/>
    <mergeCell ref="I3:T3"/>
    <mergeCell ref="D3:D7"/>
    <mergeCell ref="E3:F3"/>
    <mergeCell ref="L6:N6"/>
    <mergeCell ref="I4:I7"/>
    <mergeCell ref="P6:P7"/>
    <mergeCell ref="A1:E1"/>
    <mergeCell ref="F1:P1"/>
    <mergeCell ref="Q1:V1"/>
    <mergeCell ref="R2:V2"/>
    <mergeCell ref="R4:R7"/>
    <mergeCell ref="Q6:Q7"/>
    <mergeCell ref="U3:U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5"/>
  <sheetViews>
    <sheetView zoomScaleSheetLayoutView="115" zoomScalePageLayoutView="0" workbookViewId="0" topLeftCell="A1">
      <selection activeCell="E18" sqref="E18"/>
    </sheetView>
  </sheetViews>
  <sheetFormatPr defaultColWidth="9.00390625" defaultRowHeight="15.75"/>
  <cols>
    <col min="1" max="1" width="4.375" style="3" customWidth="1"/>
    <col min="2" max="2" width="33.125" style="3" customWidth="1"/>
    <col min="3" max="8" width="10.875" style="3" customWidth="1"/>
    <col min="9" max="9" width="12.875" style="3" customWidth="1"/>
    <col min="10" max="10" width="13.50390625" style="3" customWidth="1"/>
    <col min="11" max="12" width="11.75390625" style="365" customWidth="1"/>
    <col min="13" max="14" width="9.00390625" style="365" customWidth="1"/>
    <col min="15" max="16384" width="9.00390625" style="3" customWidth="1"/>
  </cols>
  <sheetData>
    <row r="1" spans="1:16" s="4" customFormat="1" ht="78.75" customHeight="1">
      <c r="A1" s="611" t="s">
        <v>323</v>
      </c>
      <c r="B1" s="611"/>
      <c r="C1" s="558" t="s">
        <v>418</v>
      </c>
      <c r="D1" s="558"/>
      <c r="E1" s="558"/>
      <c r="F1" s="558"/>
      <c r="G1" s="558"/>
      <c r="H1" s="558"/>
      <c r="I1" s="609" t="str">
        <f>TT!C2</f>
        <v>Đơn vị  báo cáo: 
Cục THADS tỉnh Bà Rịa-Vũng Tàu
Đơn vị nhận báo cáo: 
Tổng Cục Thi hành án dân sự</v>
      </c>
      <c r="J1" s="609"/>
      <c r="K1" s="458"/>
      <c r="L1" s="447"/>
      <c r="M1" s="447"/>
      <c r="N1" s="447"/>
      <c r="P1" s="95"/>
    </row>
    <row r="2" spans="1:10" ht="17.25" customHeight="1">
      <c r="A2" s="23"/>
      <c r="B2" s="25"/>
      <c r="D2" s="32"/>
      <c r="E2" s="37">
        <f>COUNTBLANK(C9:J18)</f>
        <v>52</v>
      </c>
      <c r="F2" s="32"/>
      <c r="I2" s="746" t="s">
        <v>303</v>
      </c>
      <c r="J2" s="746"/>
    </row>
    <row r="3" spans="1:10" ht="20.25" customHeight="1">
      <c r="A3" s="747" t="s">
        <v>136</v>
      </c>
      <c r="B3" s="747" t="s">
        <v>157</v>
      </c>
      <c r="C3" s="750" t="s">
        <v>174</v>
      </c>
      <c r="D3" s="750"/>
      <c r="E3" s="750" t="s">
        <v>175</v>
      </c>
      <c r="F3" s="750"/>
      <c r="G3" s="750" t="s">
        <v>176</v>
      </c>
      <c r="H3" s="750"/>
      <c r="I3" s="750" t="s">
        <v>177</v>
      </c>
      <c r="J3" s="750"/>
    </row>
    <row r="4" spans="1:10" ht="9" customHeight="1">
      <c r="A4" s="748"/>
      <c r="B4" s="748"/>
      <c r="C4" s="751" t="s">
        <v>178</v>
      </c>
      <c r="D4" s="751" t="s">
        <v>179</v>
      </c>
      <c r="E4" s="751" t="s">
        <v>178</v>
      </c>
      <c r="F4" s="751" t="s">
        <v>179</v>
      </c>
      <c r="G4" s="751" t="s">
        <v>178</v>
      </c>
      <c r="H4" s="751" t="s">
        <v>179</v>
      </c>
      <c r="I4" s="751" t="s">
        <v>178</v>
      </c>
      <c r="J4" s="751" t="s">
        <v>179</v>
      </c>
    </row>
    <row r="5" spans="1:10" ht="9" customHeight="1">
      <c r="A5" s="748"/>
      <c r="B5" s="748"/>
      <c r="C5" s="752"/>
      <c r="D5" s="752"/>
      <c r="E5" s="752"/>
      <c r="F5" s="752"/>
      <c r="G5" s="752"/>
      <c r="H5" s="752"/>
      <c r="I5" s="752"/>
      <c r="J5" s="752"/>
    </row>
    <row r="6" spans="1:10" ht="9" customHeight="1">
      <c r="A6" s="748"/>
      <c r="B6" s="748"/>
      <c r="C6" s="752"/>
      <c r="D6" s="752"/>
      <c r="E6" s="752"/>
      <c r="F6" s="752"/>
      <c r="G6" s="752"/>
      <c r="H6" s="752"/>
      <c r="I6" s="752"/>
      <c r="J6" s="752"/>
    </row>
    <row r="7" spans="1:10" ht="9" customHeight="1">
      <c r="A7" s="749"/>
      <c r="B7" s="749"/>
      <c r="C7" s="753"/>
      <c r="D7" s="753"/>
      <c r="E7" s="753"/>
      <c r="F7" s="753"/>
      <c r="G7" s="753"/>
      <c r="H7" s="753"/>
      <c r="I7" s="753"/>
      <c r="J7" s="753"/>
    </row>
    <row r="8" spans="1:12" ht="15.75">
      <c r="A8" s="754" t="s">
        <v>3</v>
      </c>
      <c r="B8" s="755"/>
      <c r="C8" s="100" t="s">
        <v>13</v>
      </c>
      <c r="D8" s="100" t="s">
        <v>14</v>
      </c>
      <c r="E8" s="100" t="s">
        <v>19</v>
      </c>
      <c r="F8" s="100" t="s">
        <v>22</v>
      </c>
      <c r="G8" s="100" t="s">
        <v>23</v>
      </c>
      <c r="H8" s="100" t="s">
        <v>24</v>
      </c>
      <c r="I8" s="100" t="s">
        <v>25</v>
      </c>
      <c r="J8" s="100" t="s">
        <v>26</v>
      </c>
      <c r="K8" s="504" t="s">
        <v>168</v>
      </c>
      <c r="L8" s="504" t="s">
        <v>396</v>
      </c>
    </row>
    <row r="9" spans="1:14" s="257" customFormat="1" ht="15.75">
      <c r="A9" s="756" t="s">
        <v>12</v>
      </c>
      <c r="B9" s="756"/>
      <c r="C9" s="424">
        <f>C10+C11</f>
        <v>25</v>
      </c>
      <c r="D9" s="424">
        <f aca="true" t="shared" si="0" ref="D9:J9">D10+D11</f>
        <v>34243</v>
      </c>
      <c r="E9" s="424">
        <f t="shared" si="0"/>
        <v>25</v>
      </c>
      <c r="F9" s="424">
        <f t="shared" si="0"/>
        <v>34243</v>
      </c>
      <c r="G9" s="424">
        <f t="shared" si="0"/>
        <v>0</v>
      </c>
      <c r="H9" s="424">
        <f t="shared" si="0"/>
        <v>0</v>
      </c>
      <c r="I9" s="424">
        <f t="shared" si="0"/>
        <v>0</v>
      </c>
      <c r="J9" s="424">
        <f t="shared" si="0"/>
        <v>0</v>
      </c>
      <c r="K9" s="488"/>
      <c r="L9" s="506">
        <f>J9-'05'!M9</f>
        <v>0</v>
      </c>
      <c r="M9" s="374"/>
      <c r="N9" s="374"/>
    </row>
    <row r="10" spans="1:14" s="257" customFormat="1" ht="15.75">
      <c r="A10" s="258" t="s">
        <v>0</v>
      </c>
      <c r="B10" s="259" t="s">
        <v>350</v>
      </c>
      <c r="C10" s="286">
        <v>0</v>
      </c>
      <c r="D10" s="286">
        <v>0</v>
      </c>
      <c r="E10" s="286">
        <v>0</v>
      </c>
      <c r="F10" s="286">
        <v>0</v>
      </c>
      <c r="G10" s="286">
        <v>0</v>
      </c>
      <c r="H10" s="286">
        <v>0</v>
      </c>
      <c r="I10" s="286">
        <v>0</v>
      </c>
      <c r="J10" s="286">
        <v>0</v>
      </c>
      <c r="K10" s="374"/>
      <c r="L10" s="374"/>
      <c r="M10" s="374"/>
      <c r="N10" s="374"/>
    </row>
    <row r="11" spans="1:14" s="257" customFormat="1" ht="15.75">
      <c r="A11" s="425" t="s">
        <v>1</v>
      </c>
      <c r="B11" s="426" t="s">
        <v>8</v>
      </c>
      <c r="C11" s="424">
        <f>SUM(C12:C19)</f>
        <v>25</v>
      </c>
      <c r="D11" s="424">
        <f aca="true" t="shared" si="1" ref="D11:J11">SUM(D12:D19)</f>
        <v>34243</v>
      </c>
      <c r="E11" s="424">
        <f t="shared" si="1"/>
        <v>25</v>
      </c>
      <c r="F11" s="424">
        <f t="shared" si="1"/>
        <v>34243</v>
      </c>
      <c r="G11" s="424">
        <f t="shared" si="1"/>
        <v>0</v>
      </c>
      <c r="H11" s="424">
        <f t="shared" si="1"/>
        <v>0</v>
      </c>
      <c r="I11" s="424">
        <f t="shared" si="1"/>
        <v>0</v>
      </c>
      <c r="J11" s="424">
        <f t="shared" si="1"/>
        <v>0</v>
      </c>
      <c r="K11" s="374"/>
      <c r="L11" s="374"/>
      <c r="M11" s="374"/>
      <c r="N11" s="374"/>
    </row>
    <row r="12" spans="1:14" s="257" customFormat="1" ht="15.75">
      <c r="A12" s="260" t="s">
        <v>13</v>
      </c>
      <c r="B12" s="261" t="s">
        <v>363</v>
      </c>
      <c r="C12" s="286"/>
      <c r="D12" s="286"/>
      <c r="E12" s="286"/>
      <c r="F12" s="286"/>
      <c r="G12" s="286"/>
      <c r="H12" s="286"/>
      <c r="I12" s="286"/>
      <c r="J12" s="286"/>
      <c r="K12" s="374"/>
      <c r="L12" s="374"/>
      <c r="M12" s="374"/>
      <c r="N12" s="374"/>
    </row>
    <row r="13" spans="1:14" s="257" customFormat="1" ht="15.75">
      <c r="A13" s="260" t="s">
        <v>14</v>
      </c>
      <c r="B13" s="261" t="s">
        <v>364</v>
      </c>
      <c r="C13" s="286"/>
      <c r="D13" s="286"/>
      <c r="E13" s="286"/>
      <c r="F13" s="286"/>
      <c r="G13" s="286"/>
      <c r="H13" s="286"/>
      <c r="I13" s="286"/>
      <c r="J13" s="286"/>
      <c r="K13" s="374"/>
      <c r="L13" s="374"/>
      <c r="M13" s="374"/>
      <c r="N13" s="462"/>
    </row>
    <row r="14" spans="1:14" s="257" customFormat="1" ht="15.75">
      <c r="A14" s="260" t="s">
        <v>19</v>
      </c>
      <c r="B14" s="261" t="s">
        <v>365</v>
      </c>
      <c r="C14" s="286"/>
      <c r="D14" s="286"/>
      <c r="E14" s="286"/>
      <c r="F14" s="286"/>
      <c r="G14" s="286"/>
      <c r="H14" s="286"/>
      <c r="I14" s="286"/>
      <c r="J14" s="286"/>
      <c r="K14" s="374"/>
      <c r="L14" s="374"/>
      <c r="M14" s="374"/>
      <c r="N14" s="462"/>
    </row>
    <row r="15" spans="1:14" s="257" customFormat="1" ht="15.75">
      <c r="A15" s="260" t="s">
        <v>22</v>
      </c>
      <c r="B15" s="261" t="s">
        <v>368</v>
      </c>
      <c r="C15" s="286"/>
      <c r="D15" s="286"/>
      <c r="E15" s="286"/>
      <c r="F15" s="286"/>
      <c r="G15" s="286"/>
      <c r="H15" s="286"/>
      <c r="I15" s="286"/>
      <c r="J15" s="286"/>
      <c r="K15" s="374"/>
      <c r="L15" s="374"/>
      <c r="M15" s="374"/>
      <c r="N15" s="462"/>
    </row>
    <row r="16" spans="1:14" s="257" customFormat="1" ht="15.75">
      <c r="A16" s="260" t="s">
        <v>23</v>
      </c>
      <c r="B16" s="261" t="s">
        <v>366</v>
      </c>
      <c r="C16" s="286">
        <v>5</v>
      </c>
      <c r="D16" s="286">
        <v>17158</v>
      </c>
      <c r="E16" s="286">
        <v>5</v>
      </c>
      <c r="F16" s="286">
        <v>17158</v>
      </c>
      <c r="G16" s="286"/>
      <c r="H16" s="286"/>
      <c r="I16" s="286"/>
      <c r="J16" s="286"/>
      <c r="K16" s="374"/>
      <c r="L16" s="374"/>
      <c r="M16" s="374"/>
      <c r="N16" s="462"/>
    </row>
    <row r="17" spans="1:14" s="257" customFormat="1" ht="15.75">
      <c r="A17" s="260" t="s">
        <v>24</v>
      </c>
      <c r="B17" s="261" t="s">
        <v>367</v>
      </c>
      <c r="C17" s="286"/>
      <c r="D17" s="286"/>
      <c r="E17" s="286"/>
      <c r="F17" s="286"/>
      <c r="G17" s="286"/>
      <c r="H17" s="286"/>
      <c r="I17" s="286"/>
      <c r="J17" s="286"/>
      <c r="K17" s="374"/>
      <c r="L17" s="374"/>
      <c r="M17" s="374"/>
      <c r="N17" s="462"/>
    </row>
    <row r="18" spans="1:14" s="257" customFormat="1" ht="15.75">
      <c r="A18" s="260" t="s">
        <v>25</v>
      </c>
      <c r="B18" s="261" t="s">
        <v>369</v>
      </c>
      <c r="C18" s="287"/>
      <c r="D18" s="287"/>
      <c r="E18" s="287"/>
      <c r="F18" s="287"/>
      <c r="G18" s="287"/>
      <c r="H18" s="287"/>
      <c r="I18" s="287"/>
      <c r="J18" s="287"/>
      <c r="K18" s="374"/>
      <c r="L18" s="374"/>
      <c r="M18" s="374"/>
      <c r="N18" s="374"/>
    </row>
    <row r="19" spans="1:14" s="257" customFormat="1" ht="15.75">
      <c r="A19" s="260" t="s">
        <v>26</v>
      </c>
      <c r="B19" s="262" t="s">
        <v>370</v>
      </c>
      <c r="C19" s="287">
        <v>20</v>
      </c>
      <c r="D19" s="287">
        <v>17085</v>
      </c>
      <c r="E19" s="287">
        <v>20</v>
      </c>
      <c r="F19" s="287">
        <v>17085</v>
      </c>
      <c r="G19" s="287"/>
      <c r="H19" s="287"/>
      <c r="I19" s="287"/>
      <c r="J19" s="287"/>
      <c r="K19" s="374"/>
      <c r="L19" s="374"/>
      <c r="M19" s="374"/>
      <c r="N19" s="374"/>
    </row>
    <row r="20" spans="1:14" s="96" customFormat="1" ht="22.5" customHeight="1">
      <c r="A20" s="6"/>
      <c r="B20" s="757" t="str">
        <f>TT!C7</f>
        <v>BR-VT, ngày 03 tháng 06 năm 2022</v>
      </c>
      <c r="C20" s="757"/>
      <c r="D20" s="97"/>
      <c r="E20" s="253"/>
      <c r="F20" s="97"/>
      <c r="G20" s="757" t="str">
        <f>TT!C4</f>
        <v>BR-VT, ngày 03 tháng 06 năm 2022</v>
      </c>
      <c r="H20" s="757"/>
      <c r="I20" s="757"/>
      <c r="J20" s="757"/>
      <c r="K20" s="365"/>
      <c r="L20" s="503"/>
      <c r="M20" s="503"/>
      <c r="N20" s="503"/>
    </row>
    <row r="21" spans="1:10" ht="21.75" customHeight="1">
      <c r="A21" s="6"/>
      <c r="B21" s="758" t="s">
        <v>283</v>
      </c>
      <c r="C21" s="758"/>
      <c r="D21" s="254"/>
      <c r="E21" s="254"/>
      <c r="F21" s="254"/>
      <c r="G21" s="758" t="str">
        <f>TT!C5</f>
        <v>KT.CỤC TRƯỞNG
PHÓ CỤC TRƯỞNG</v>
      </c>
      <c r="H21" s="758"/>
      <c r="I21" s="758"/>
      <c r="J21" s="758"/>
    </row>
    <row r="22" spans="2:10" ht="16.5">
      <c r="B22" s="255"/>
      <c r="C22" s="255"/>
      <c r="D22" s="256"/>
      <c r="E22" s="256"/>
      <c r="F22" s="256"/>
      <c r="G22" s="255"/>
      <c r="H22" s="255"/>
      <c r="I22" s="255"/>
      <c r="J22" s="255"/>
    </row>
    <row r="23" spans="2:10" ht="16.5">
      <c r="B23" s="255"/>
      <c r="C23" s="255"/>
      <c r="D23" s="256"/>
      <c r="E23" s="256"/>
      <c r="F23" s="256"/>
      <c r="G23" s="255"/>
      <c r="H23" s="255"/>
      <c r="I23" s="255"/>
      <c r="J23" s="255"/>
    </row>
    <row r="24" spans="2:10" ht="16.5">
      <c r="B24" s="255"/>
      <c r="C24" s="255"/>
      <c r="D24" s="256"/>
      <c r="E24" s="256"/>
      <c r="F24" s="256"/>
      <c r="G24" s="255"/>
      <c r="H24" s="255"/>
      <c r="I24" s="255"/>
      <c r="J24" s="255"/>
    </row>
    <row r="25" spans="2:10" ht="16.5">
      <c r="B25" s="759" t="str">
        <f>TT!C6</f>
        <v>Phạm Minh Trí</v>
      </c>
      <c r="C25" s="759"/>
      <c r="D25" s="256"/>
      <c r="E25" s="256"/>
      <c r="F25" s="256"/>
      <c r="G25" s="759" t="str">
        <f>TT!C3</f>
        <v>Võ Đức Tùng</v>
      </c>
      <c r="H25" s="759"/>
      <c r="I25" s="759"/>
      <c r="J25" s="759"/>
    </row>
  </sheetData>
  <sheetProtection formatCells="0" formatColumns="0" formatRows="0" insertRows="0" deleteRows="0"/>
  <mergeCells count="26">
    <mergeCell ref="B21:C21"/>
    <mergeCell ref="B25:C25"/>
    <mergeCell ref="G21:J21"/>
    <mergeCell ref="G25:J25"/>
    <mergeCell ref="C4:C7"/>
    <mergeCell ref="D4:D7"/>
    <mergeCell ref="E4:E7"/>
    <mergeCell ref="F4:F7"/>
    <mergeCell ref="G4:G7"/>
    <mergeCell ref="H4:H7"/>
    <mergeCell ref="I4:I7"/>
    <mergeCell ref="J4:J7"/>
    <mergeCell ref="A8:B8"/>
    <mergeCell ref="A9:B9"/>
    <mergeCell ref="G20:J20"/>
    <mergeCell ref="B20:C20"/>
    <mergeCell ref="A1:B1"/>
    <mergeCell ref="C1:H1"/>
    <mergeCell ref="I1:J1"/>
    <mergeCell ref="I2:J2"/>
    <mergeCell ref="A3:A7"/>
    <mergeCell ref="B3:B7"/>
    <mergeCell ref="C3:D3"/>
    <mergeCell ref="E3:F3"/>
    <mergeCell ref="G3:H3"/>
    <mergeCell ref="I3:J3"/>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O25"/>
  <sheetViews>
    <sheetView zoomScale="85" zoomScaleNormal="85" zoomScaleSheetLayoutView="100" zoomScalePageLayoutView="0" workbookViewId="0" topLeftCell="A1">
      <selection activeCell="N10" sqref="N10"/>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1" width="9.00390625" style="427" customWidth="1"/>
    <col min="12" max="13" width="9.00390625" style="3" customWidth="1"/>
    <col min="14" max="14" width="9.00390625" style="365" customWidth="1"/>
    <col min="15" max="16384" width="9.00390625" style="3" customWidth="1"/>
  </cols>
  <sheetData>
    <row r="1" spans="1:10" ht="66" customHeight="1">
      <c r="A1" s="611" t="s">
        <v>324</v>
      </c>
      <c r="B1" s="611"/>
      <c r="C1" s="558" t="s">
        <v>415</v>
      </c>
      <c r="D1" s="558"/>
      <c r="E1" s="558"/>
      <c r="F1" s="558"/>
      <c r="G1" s="558"/>
      <c r="H1" s="558"/>
      <c r="I1" s="609" t="str">
        <f>TT!C2</f>
        <v>Đơn vị  báo cáo: 
Cục THADS tỉnh Bà Rịa-Vũng Tàu
Đơn vị nhận báo cáo: 
Tổng Cục Thi hành án dân sự</v>
      </c>
      <c r="J1" s="609"/>
    </row>
    <row r="2" spans="1:10" ht="15.75">
      <c r="A2" s="23"/>
      <c r="B2" s="25"/>
      <c r="C2" s="98"/>
      <c r="D2" s="267"/>
      <c r="E2" s="268"/>
      <c r="F2" s="268"/>
      <c r="G2" s="4"/>
      <c r="H2" s="99"/>
      <c r="I2" s="760" t="s">
        <v>120</v>
      </c>
      <c r="J2" s="760"/>
    </row>
    <row r="3" spans="1:14" s="2" customFormat="1" ht="20.25" customHeight="1">
      <c r="A3" s="751" t="s">
        <v>136</v>
      </c>
      <c r="B3" s="751" t="s">
        <v>157</v>
      </c>
      <c r="C3" s="751" t="s">
        <v>180</v>
      </c>
      <c r="D3" s="750" t="s">
        <v>4</v>
      </c>
      <c r="E3" s="750"/>
      <c r="F3" s="750" t="s">
        <v>181</v>
      </c>
      <c r="G3" s="750" t="s">
        <v>4</v>
      </c>
      <c r="H3" s="750"/>
      <c r="I3" s="750"/>
      <c r="J3" s="750"/>
      <c r="K3" s="428"/>
      <c r="N3" s="445"/>
    </row>
    <row r="4" spans="1:14" s="2" customFormat="1" ht="20.25" customHeight="1">
      <c r="A4" s="752"/>
      <c r="B4" s="752"/>
      <c r="C4" s="752"/>
      <c r="D4" s="750" t="s">
        <v>182</v>
      </c>
      <c r="E4" s="750" t="s">
        <v>183</v>
      </c>
      <c r="F4" s="750"/>
      <c r="G4" s="750" t="s">
        <v>184</v>
      </c>
      <c r="H4" s="750" t="s">
        <v>185</v>
      </c>
      <c r="I4" s="750" t="s">
        <v>186</v>
      </c>
      <c r="J4" s="750" t="s">
        <v>187</v>
      </c>
      <c r="K4" s="428"/>
      <c r="N4" s="445"/>
    </row>
    <row r="5" spans="1:14" s="2" customFormat="1" ht="20.25" customHeight="1">
      <c r="A5" s="752"/>
      <c r="B5" s="752"/>
      <c r="C5" s="752"/>
      <c r="D5" s="750"/>
      <c r="E5" s="750"/>
      <c r="F5" s="750"/>
      <c r="G5" s="750"/>
      <c r="H5" s="750"/>
      <c r="I5" s="750"/>
      <c r="J5" s="750"/>
      <c r="K5" s="428"/>
      <c r="N5" s="445"/>
    </row>
    <row r="6" spans="1:14" s="2" customFormat="1" ht="20.25" customHeight="1">
      <c r="A6" s="752"/>
      <c r="B6" s="752"/>
      <c r="C6" s="752"/>
      <c r="D6" s="750"/>
      <c r="E6" s="750"/>
      <c r="F6" s="750"/>
      <c r="G6" s="750"/>
      <c r="H6" s="750"/>
      <c r="I6" s="750"/>
      <c r="J6" s="750"/>
      <c r="K6" s="428"/>
      <c r="N6" s="445"/>
    </row>
    <row r="7" spans="1:14" s="101" customFormat="1" ht="9" customHeight="1">
      <c r="A7" s="753"/>
      <c r="B7" s="753"/>
      <c r="C7" s="752"/>
      <c r="D7" s="750"/>
      <c r="E7" s="750"/>
      <c r="F7" s="750"/>
      <c r="G7" s="750"/>
      <c r="H7" s="750"/>
      <c r="I7" s="750"/>
      <c r="J7" s="750"/>
      <c r="K7" s="429"/>
      <c r="N7" s="536"/>
    </row>
    <row r="8" spans="1:10" ht="15.75" customHeight="1">
      <c r="A8" s="761" t="s">
        <v>3</v>
      </c>
      <c r="B8" s="762"/>
      <c r="C8" s="102">
        <v>1</v>
      </c>
      <c r="D8" s="102" t="s">
        <v>14</v>
      </c>
      <c r="E8" s="102" t="s">
        <v>19</v>
      </c>
      <c r="F8" s="102" t="s">
        <v>22</v>
      </c>
      <c r="G8" s="102" t="s">
        <v>23</v>
      </c>
      <c r="H8" s="102" t="s">
        <v>24</v>
      </c>
      <c r="I8" s="102" t="s">
        <v>25</v>
      </c>
      <c r="J8" s="102" t="s">
        <v>26</v>
      </c>
    </row>
    <row r="9" spans="1:15" s="257" customFormat="1" ht="24.75" customHeight="1">
      <c r="A9" s="763" t="s">
        <v>10</v>
      </c>
      <c r="B9" s="764"/>
      <c r="C9" s="421">
        <f>C10+C11</f>
        <v>21</v>
      </c>
      <c r="D9" s="421">
        <f aca="true" t="shared" si="0" ref="D9:J9">D10+D11</f>
        <v>14</v>
      </c>
      <c r="E9" s="421">
        <f t="shared" si="0"/>
        <v>7</v>
      </c>
      <c r="F9" s="421">
        <f t="shared" si="0"/>
        <v>21</v>
      </c>
      <c r="G9" s="421">
        <f t="shared" si="0"/>
        <v>0</v>
      </c>
      <c r="H9" s="421">
        <f t="shared" si="0"/>
        <v>17</v>
      </c>
      <c r="I9" s="421">
        <f t="shared" si="0"/>
        <v>0</v>
      </c>
      <c r="J9" s="421">
        <f t="shared" si="0"/>
        <v>4</v>
      </c>
      <c r="K9" s="430">
        <f>C9-F9</f>
        <v>0</v>
      </c>
      <c r="M9" s="537"/>
      <c r="N9" s="538"/>
      <c r="O9" s="537"/>
    </row>
    <row r="10" spans="1:15" s="257" customFormat="1" ht="20.25" customHeight="1">
      <c r="A10" s="263" t="s">
        <v>0</v>
      </c>
      <c r="B10" s="515" t="s">
        <v>350</v>
      </c>
      <c r="C10" s="421">
        <f>D10+E10</f>
        <v>2</v>
      </c>
      <c r="D10" s="228"/>
      <c r="E10" s="228">
        <v>2</v>
      </c>
      <c r="F10" s="421">
        <f>G10+H10+I10+J10</f>
        <v>2</v>
      </c>
      <c r="G10" s="228"/>
      <c r="H10" s="228">
        <v>1</v>
      </c>
      <c r="I10" s="228"/>
      <c r="J10" s="396">
        <v>1</v>
      </c>
      <c r="K10" s="430">
        <f aca="true" t="shared" si="1" ref="K10:K19">C10-F10</f>
        <v>0</v>
      </c>
      <c r="M10" s="537" t="s">
        <v>408</v>
      </c>
      <c r="N10" s="538" t="s">
        <v>409</v>
      </c>
      <c r="O10" s="539"/>
    </row>
    <row r="11" spans="1:15" s="257" customFormat="1" ht="20.25" customHeight="1">
      <c r="A11" s="422" t="s">
        <v>1</v>
      </c>
      <c r="B11" s="423" t="s">
        <v>8</v>
      </c>
      <c r="C11" s="421">
        <f>SUM(C12:C19)</f>
        <v>19</v>
      </c>
      <c r="D11" s="421">
        <f aca="true" t="shared" si="2" ref="D11:J11">SUM(D12:D19)</f>
        <v>14</v>
      </c>
      <c r="E11" s="421">
        <f t="shared" si="2"/>
        <v>5</v>
      </c>
      <c r="F11" s="421">
        <f t="shared" si="2"/>
        <v>19</v>
      </c>
      <c r="G11" s="421">
        <f t="shared" si="2"/>
        <v>0</v>
      </c>
      <c r="H11" s="421">
        <f t="shared" si="2"/>
        <v>16</v>
      </c>
      <c r="I11" s="421">
        <f t="shared" si="2"/>
        <v>0</v>
      </c>
      <c r="J11" s="421">
        <f t="shared" si="2"/>
        <v>3</v>
      </c>
      <c r="K11" s="430">
        <f t="shared" si="1"/>
        <v>0</v>
      </c>
      <c r="M11" s="537"/>
      <c r="N11" s="538"/>
      <c r="O11" s="537"/>
    </row>
    <row r="12" spans="1:15" s="257" customFormat="1" ht="21.75" customHeight="1">
      <c r="A12" s="393" t="str">
        <f>'06'!A12</f>
        <v>1</v>
      </c>
      <c r="B12" s="392" t="str">
        <f>'06'!B12</f>
        <v>Chi cục THADS Bà Rịa</v>
      </c>
      <c r="C12" s="421">
        <f>D12+E12</f>
        <v>9</v>
      </c>
      <c r="D12" s="228">
        <v>8</v>
      </c>
      <c r="E12" s="228">
        <v>1</v>
      </c>
      <c r="F12" s="421">
        <f>G12+H12+I12+J12</f>
        <v>9</v>
      </c>
      <c r="G12" s="228"/>
      <c r="H12" s="228">
        <v>7</v>
      </c>
      <c r="I12" s="228"/>
      <c r="J12" s="396">
        <v>2</v>
      </c>
      <c r="K12" s="430">
        <f t="shared" si="1"/>
        <v>0</v>
      </c>
      <c r="M12" s="537"/>
      <c r="N12" s="538"/>
      <c r="O12" s="537"/>
    </row>
    <row r="13" spans="1:15" s="257" customFormat="1" ht="21.75" customHeight="1">
      <c r="A13" s="393" t="str">
        <f>'06'!A13</f>
        <v>2</v>
      </c>
      <c r="B13" s="392" t="str">
        <f>'06'!B13</f>
        <v>Chi cục THADS Côn Đảo</v>
      </c>
      <c r="C13" s="421">
        <f aca="true" t="shared" si="3" ref="C13:C19">D13+E13</f>
        <v>0</v>
      </c>
      <c r="D13" s="228"/>
      <c r="E13" s="228"/>
      <c r="F13" s="421">
        <f aca="true" t="shared" si="4" ref="F13:F19">G13+H13+I13+J13</f>
        <v>0</v>
      </c>
      <c r="G13" s="228"/>
      <c r="H13" s="228"/>
      <c r="I13" s="228"/>
      <c r="J13" s="396"/>
      <c r="K13" s="430">
        <f t="shared" si="1"/>
        <v>0</v>
      </c>
      <c r="M13" s="537"/>
      <c r="N13" s="538"/>
      <c r="O13" s="537"/>
    </row>
    <row r="14" spans="1:14" s="257" customFormat="1" ht="21.75" customHeight="1">
      <c r="A14" s="393" t="str">
        <f>'06'!A14</f>
        <v>3</v>
      </c>
      <c r="B14" s="392" t="str">
        <f>'06'!B14</f>
        <v>Chi cục THADS Châu Đức</v>
      </c>
      <c r="C14" s="421">
        <f t="shared" si="3"/>
        <v>0</v>
      </c>
      <c r="D14" s="397"/>
      <c r="E14" s="397"/>
      <c r="F14" s="421">
        <f t="shared" si="4"/>
        <v>0</v>
      </c>
      <c r="G14" s="397"/>
      <c r="H14" s="397"/>
      <c r="I14" s="397"/>
      <c r="J14" s="398"/>
      <c r="K14" s="430">
        <f t="shared" si="1"/>
        <v>0</v>
      </c>
      <c r="N14" s="374"/>
    </row>
    <row r="15" spans="1:14" s="257" customFormat="1" ht="21.75" customHeight="1">
      <c r="A15" s="393" t="str">
        <f>'06'!A15</f>
        <v>4</v>
      </c>
      <c r="B15" s="392" t="str">
        <f>'06'!B15</f>
        <v>Chi cục THADS Đất Đỏ</v>
      </c>
      <c r="C15" s="421">
        <f t="shared" si="3"/>
        <v>2</v>
      </c>
      <c r="D15" s="397"/>
      <c r="E15" s="397">
        <v>2</v>
      </c>
      <c r="F15" s="421">
        <f t="shared" si="4"/>
        <v>2</v>
      </c>
      <c r="G15" s="397"/>
      <c r="H15" s="397">
        <v>2</v>
      </c>
      <c r="I15" s="397"/>
      <c r="J15" s="398"/>
      <c r="K15" s="430">
        <f t="shared" si="1"/>
        <v>0</v>
      </c>
      <c r="N15" s="374"/>
    </row>
    <row r="16" spans="1:14" s="257" customFormat="1" ht="21.75" customHeight="1">
      <c r="A16" s="393" t="str">
        <f>'06'!A16</f>
        <v>5</v>
      </c>
      <c r="B16" s="392" t="str">
        <f>'06'!B16</f>
        <v>Chi cục THADS Long Điền</v>
      </c>
      <c r="C16" s="421">
        <f t="shared" si="3"/>
        <v>1</v>
      </c>
      <c r="D16" s="397"/>
      <c r="E16" s="397">
        <v>1</v>
      </c>
      <c r="F16" s="421">
        <f t="shared" si="4"/>
        <v>1</v>
      </c>
      <c r="G16" s="397"/>
      <c r="H16" s="397"/>
      <c r="I16" s="397"/>
      <c r="J16" s="398">
        <v>1</v>
      </c>
      <c r="K16" s="430">
        <f t="shared" si="1"/>
        <v>0</v>
      </c>
      <c r="N16" s="374"/>
    </row>
    <row r="17" spans="1:14" s="257" customFormat="1" ht="21.75" customHeight="1">
      <c r="A17" s="393" t="str">
        <f>'06'!A17</f>
        <v>6</v>
      </c>
      <c r="B17" s="392" t="str">
        <f>'06'!B17</f>
        <v>Chi cục THADS Phú Mỹ</v>
      </c>
      <c r="C17" s="421">
        <f t="shared" si="3"/>
        <v>1</v>
      </c>
      <c r="D17" s="397"/>
      <c r="E17" s="397">
        <v>1</v>
      </c>
      <c r="F17" s="421">
        <f t="shared" si="4"/>
        <v>1</v>
      </c>
      <c r="G17" s="397"/>
      <c r="H17" s="397">
        <v>1</v>
      </c>
      <c r="I17" s="397"/>
      <c r="J17" s="398"/>
      <c r="K17" s="430">
        <f t="shared" si="1"/>
        <v>0</v>
      </c>
      <c r="N17" s="374"/>
    </row>
    <row r="18" spans="1:14" s="257" customFormat="1" ht="21.75" customHeight="1">
      <c r="A18" s="393" t="str">
        <f>'06'!A18</f>
        <v>7</v>
      </c>
      <c r="B18" s="392" t="str">
        <f>'06'!B18</f>
        <v>Chi cục THADS Vũng Tàu</v>
      </c>
      <c r="C18" s="421">
        <f t="shared" si="3"/>
        <v>5</v>
      </c>
      <c r="D18" s="397">
        <v>5</v>
      </c>
      <c r="E18" s="397"/>
      <c r="F18" s="421">
        <f t="shared" si="4"/>
        <v>5</v>
      </c>
      <c r="G18" s="397"/>
      <c r="H18" s="397">
        <v>5</v>
      </c>
      <c r="I18" s="397"/>
      <c r="J18" s="398"/>
      <c r="K18" s="430">
        <f t="shared" si="1"/>
        <v>0</v>
      </c>
      <c r="N18" s="374"/>
    </row>
    <row r="19" spans="1:14" s="257" customFormat="1" ht="21.75" customHeight="1">
      <c r="A19" s="393" t="str">
        <f>'06'!A19</f>
        <v>8</v>
      </c>
      <c r="B19" s="392" t="str">
        <f>'06'!B19</f>
        <v>Chi cục THADS Xuyên Mộc</v>
      </c>
      <c r="C19" s="421">
        <f t="shared" si="3"/>
        <v>1</v>
      </c>
      <c r="D19" s="397">
        <v>1</v>
      </c>
      <c r="E19" s="397"/>
      <c r="F19" s="421">
        <f t="shared" si="4"/>
        <v>1</v>
      </c>
      <c r="G19" s="397"/>
      <c r="H19" s="397">
        <v>1</v>
      </c>
      <c r="I19" s="397"/>
      <c r="J19" s="398"/>
      <c r="K19" s="430">
        <f t="shared" si="1"/>
        <v>0</v>
      </c>
      <c r="N19" s="374"/>
    </row>
    <row r="20" spans="1:10" ht="22.5" customHeight="1">
      <c r="A20" s="6"/>
      <c r="B20" s="757" t="str">
        <f>TT!C7</f>
        <v>BR-VT, ngày 03 tháng 06 năm 2022</v>
      </c>
      <c r="C20" s="757"/>
      <c r="D20" s="757"/>
      <c r="E20" s="253"/>
      <c r="F20" s="97"/>
      <c r="G20" s="757" t="str">
        <f>TT!C4</f>
        <v>BR-VT, ngày 03 tháng 06 năm 2022</v>
      </c>
      <c r="H20" s="757"/>
      <c r="I20" s="757"/>
      <c r="J20" s="757"/>
    </row>
    <row r="21" spans="1:10" ht="16.5">
      <c r="A21" s="6"/>
      <c r="B21" s="758" t="s">
        <v>283</v>
      </c>
      <c r="C21" s="758"/>
      <c r="D21" s="758"/>
      <c r="E21" s="254"/>
      <c r="F21" s="254"/>
      <c r="G21" s="758" t="str">
        <f>TT!C5</f>
        <v>KT.CỤC TRƯỞNG
PHÓ CỤC TRƯỞNG</v>
      </c>
      <c r="H21" s="758"/>
      <c r="I21" s="758"/>
      <c r="J21" s="758"/>
    </row>
    <row r="22" spans="2:10" ht="25.5" customHeight="1">
      <c r="B22" s="255"/>
      <c r="C22" s="255"/>
      <c r="D22" s="256"/>
      <c r="E22" s="256"/>
      <c r="F22" s="256"/>
      <c r="G22" s="255"/>
      <c r="H22" s="255"/>
      <c r="I22" s="255"/>
      <c r="J22" s="255"/>
    </row>
    <row r="23" spans="2:10" ht="16.5">
      <c r="B23" s="255"/>
      <c r="C23" s="255"/>
      <c r="D23" s="256"/>
      <c r="E23" s="256"/>
      <c r="F23" s="256"/>
      <c r="G23" s="255"/>
      <c r="H23" s="255"/>
      <c r="I23" s="255"/>
      <c r="J23" s="255"/>
    </row>
    <row r="24" spans="2:10" ht="16.5">
      <c r="B24" s="255"/>
      <c r="C24" s="255"/>
      <c r="D24" s="256"/>
      <c r="E24" s="256"/>
      <c r="F24" s="256"/>
      <c r="G24" s="255"/>
      <c r="H24" s="255"/>
      <c r="I24" s="255"/>
      <c r="J24" s="255"/>
    </row>
    <row r="25" spans="2:10" ht="16.5">
      <c r="B25" s="759" t="str">
        <f>TT!C6</f>
        <v>Phạm Minh Trí</v>
      </c>
      <c r="C25" s="759"/>
      <c r="D25" s="759"/>
      <c r="E25" s="256"/>
      <c r="F25" s="256"/>
      <c r="G25" s="759" t="str">
        <f>TT!C3</f>
        <v>Võ Đức Tùng</v>
      </c>
      <c r="H25" s="759"/>
      <c r="I25" s="759"/>
      <c r="J25" s="759"/>
    </row>
  </sheetData>
  <sheetProtection formatCells="0" formatColumns="0" formatRows="0" insertRows="0" deleteRows="0"/>
  <mergeCells count="24">
    <mergeCell ref="G21:J21"/>
    <mergeCell ref="G25:J25"/>
    <mergeCell ref="B21:D21"/>
    <mergeCell ref="B25:D25"/>
    <mergeCell ref="A8:B8"/>
    <mergeCell ref="A9:B9"/>
    <mergeCell ref="B20:D20"/>
    <mergeCell ref="G20:J20"/>
    <mergeCell ref="A1:B1"/>
    <mergeCell ref="C1:H1"/>
    <mergeCell ref="I1:J1"/>
    <mergeCell ref="I2:J2"/>
    <mergeCell ref="A3:A7"/>
    <mergeCell ref="B3:B7"/>
    <mergeCell ref="C3:C7"/>
    <mergeCell ref="D3:E3"/>
    <mergeCell ref="F3:F7"/>
    <mergeCell ref="G3:J3"/>
    <mergeCell ref="D4:D7"/>
    <mergeCell ref="E4:E7"/>
    <mergeCell ref="G4:G7"/>
    <mergeCell ref="H4:H7"/>
    <mergeCell ref="I4:I7"/>
    <mergeCell ref="J4:J7"/>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E44"/>
  <sheetViews>
    <sheetView zoomScale="85" zoomScaleNormal="85" zoomScaleSheetLayoutView="100" zoomScalePageLayoutView="0" workbookViewId="0" topLeftCell="A13">
      <selection activeCell="Q13" sqref="Q13"/>
    </sheetView>
  </sheetViews>
  <sheetFormatPr defaultColWidth="9.00390625" defaultRowHeight="15.75"/>
  <cols>
    <col min="1" max="1" width="5.00390625" style="3" customWidth="1"/>
    <col min="2" max="2" width="20.25390625" style="3" customWidth="1"/>
    <col min="3" max="3" width="6.125" style="3" customWidth="1"/>
    <col min="4" max="4" width="5.875" style="3" customWidth="1"/>
    <col min="5" max="5" width="6.25390625" style="3" customWidth="1"/>
    <col min="6" max="8" width="6.125" style="3" customWidth="1"/>
    <col min="9" max="10" width="5.75390625" style="3" customWidth="1"/>
    <col min="11" max="11" width="6.375" style="3" customWidth="1"/>
    <col min="12" max="12" width="6.875" style="3" customWidth="1"/>
    <col min="13" max="13" width="6.25390625" style="3" customWidth="1"/>
    <col min="14" max="14" width="6.625" style="3" customWidth="1"/>
    <col min="15" max="15" width="5.125" style="3" customWidth="1"/>
    <col min="16" max="16" width="4.25390625" style="3" customWidth="1"/>
    <col min="17" max="17" width="6.625" style="3" customWidth="1"/>
    <col min="18" max="22" width="5.875" style="3" customWidth="1"/>
    <col min="23" max="23" width="7.125" style="3" customWidth="1"/>
    <col min="24" max="24" width="9.00390625" style="365" customWidth="1"/>
    <col min="25" max="25" width="7.25390625" style="365" customWidth="1"/>
    <col min="26" max="26" width="6.875" style="365" customWidth="1"/>
    <col min="27" max="27" width="9.00390625" style="365" customWidth="1"/>
    <col min="28" max="16384" width="9.00390625" style="3" customWidth="1"/>
  </cols>
  <sheetData>
    <row r="1" spans="1:27" s="511" customFormat="1" ht="51" customHeight="1">
      <c r="A1" s="771" t="s">
        <v>325</v>
      </c>
      <c r="B1" s="771"/>
      <c r="C1" s="771"/>
      <c r="D1" s="771"/>
      <c r="E1" s="771"/>
      <c r="F1" s="772" t="s">
        <v>416</v>
      </c>
      <c r="G1" s="772"/>
      <c r="H1" s="772"/>
      <c r="I1" s="772"/>
      <c r="J1" s="772"/>
      <c r="K1" s="772"/>
      <c r="L1" s="772"/>
      <c r="M1" s="772"/>
      <c r="N1" s="772"/>
      <c r="O1" s="772"/>
      <c r="P1" s="772"/>
      <c r="Q1" s="772"/>
      <c r="R1" s="773" t="str">
        <f>TT!C2</f>
        <v>Đơn vị  báo cáo: 
Cục THADS tỉnh Bà Rịa-Vũng Tàu
Đơn vị nhận báo cáo: 
Tổng Cục Thi hành án dân sự</v>
      </c>
      <c r="S1" s="773"/>
      <c r="T1" s="773"/>
      <c r="U1" s="773"/>
      <c r="V1" s="773"/>
      <c r="W1" s="773"/>
      <c r="X1" s="510"/>
      <c r="Y1" s="510"/>
      <c r="Z1" s="510"/>
      <c r="AA1" s="510"/>
    </row>
    <row r="2" spans="1:23" ht="19.5" customHeight="1">
      <c r="A2" s="103"/>
      <c r="B2" s="103"/>
      <c r="C2" s="103"/>
      <c r="D2" s="103"/>
      <c r="E2" s="104"/>
      <c r="F2" s="104"/>
      <c r="G2" s="105"/>
      <c r="H2" s="105"/>
      <c r="I2" s="105"/>
      <c r="J2" s="105"/>
      <c r="K2" s="105"/>
      <c r="L2" s="106"/>
      <c r="M2" s="106"/>
      <c r="N2" s="107"/>
      <c r="O2" s="105"/>
      <c r="P2" s="105"/>
      <c r="Q2" s="104"/>
      <c r="R2" s="774" t="s">
        <v>188</v>
      </c>
      <c r="S2" s="774"/>
      <c r="T2" s="774"/>
      <c r="U2" s="774"/>
      <c r="V2" s="774"/>
      <c r="W2" s="774"/>
    </row>
    <row r="3" spans="1:27" s="6" customFormat="1" ht="15.75" customHeight="1">
      <c r="A3" s="768" t="s">
        <v>136</v>
      </c>
      <c r="B3" s="778" t="s">
        <v>21</v>
      </c>
      <c r="C3" s="768" t="s">
        <v>189</v>
      </c>
      <c r="D3" s="768" t="s">
        <v>190</v>
      </c>
      <c r="E3" s="785" t="s">
        <v>305</v>
      </c>
      <c r="F3" s="786"/>
      <c r="G3" s="786"/>
      <c r="H3" s="786"/>
      <c r="I3" s="786"/>
      <c r="J3" s="786"/>
      <c r="K3" s="786"/>
      <c r="L3" s="786"/>
      <c r="M3" s="786"/>
      <c r="N3" s="786"/>
      <c r="O3" s="786"/>
      <c r="P3" s="786"/>
      <c r="Q3" s="787"/>
      <c r="R3" s="765" t="s">
        <v>191</v>
      </c>
      <c r="S3" s="765"/>
      <c r="T3" s="765"/>
      <c r="U3" s="765"/>
      <c r="V3" s="765"/>
      <c r="W3" s="765"/>
      <c r="X3" s="272" t="s">
        <v>382</v>
      </c>
      <c r="Y3" s="366"/>
      <c r="Z3" s="366"/>
      <c r="AA3" s="366"/>
    </row>
    <row r="4" spans="1:27" s="6" customFormat="1" ht="15" customHeight="1">
      <c r="A4" s="775"/>
      <c r="B4" s="779"/>
      <c r="C4" s="775"/>
      <c r="D4" s="775"/>
      <c r="E4" s="765" t="s">
        <v>192</v>
      </c>
      <c r="F4" s="765"/>
      <c r="G4" s="765"/>
      <c r="H4" s="785" t="s">
        <v>193</v>
      </c>
      <c r="I4" s="786"/>
      <c r="J4" s="786"/>
      <c r="K4" s="786"/>
      <c r="L4" s="786"/>
      <c r="M4" s="786"/>
      <c r="N4" s="786"/>
      <c r="O4" s="786"/>
      <c r="P4" s="786"/>
      <c r="Q4" s="787"/>
      <c r="R4" s="765" t="s">
        <v>10</v>
      </c>
      <c r="S4" s="765" t="s">
        <v>4</v>
      </c>
      <c r="T4" s="765"/>
      <c r="U4" s="765"/>
      <c r="V4" s="765"/>
      <c r="W4" s="765"/>
      <c r="X4" s="272" t="s">
        <v>393</v>
      </c>
      <c r="Y4" s="366"/>
      <c r="Z4" s="366"/>
      <c r="AA4" s="366"/>
    </row>
    <row r="5" spans="1:27" s="6" customFormat="1" ht="19.5" customHeight="1">
      <c r="A5" s="775"/>
      <c r="B5" s="779"/>
      <c r="C5" s="775"/>
      <c r="D5" s="775"/>
      <c r="E5" s="765"/>
      <c r="F5" s="765"/>
      <c r="G5" s="765"/>
      <c r="H5" s="766" t="s">
        <v>290</v>
      </c>
      <c r="I5" s="782" t="s">
        <v>4</v>
      </c>
      <c r="J5" s="783"/>
      <c r="K5" s="783"/>
      <c r="L5" s="783"/>
      <c r="M5" s="783"/>
      <c r="N5" s="783"/>
      <c r="O5" s="783"/>
      <c r="P5" s="778"/>
      <c r="Q5" s="768" t="s">
        <v>194</v>
      </c>
      <c r="R5" s="765"/>
      <c r="S5" s="765" t="s">
        <v>304</v>
      </c>
      <c r="T5" s="765" t="s">
        <v>195</v>
      </c>
      <c r="U5" s="765" t="s">
        <v>196</v>
      </c>
      <c r="V5" s="765" t="s">
        <v>197</v>
      </c>
      <c r="W5" s="765" t="s">
        <v>198</v>
      </c>
      <c r="X5" s="272" t="s">
        <v>394</v>
      </c>
      <c r="Y5" s="366"/>
      <c r="Z5" s="366"/>
      <c r="AA5" s="366"/>
    </row>
    <row r="6" spans="1:27" s="6" customFormat="1" ht="16.5" customHeight="1">
      <c r="A6" s="775"/>
      <c r="B6" s="779"/>
      <c r="C6" s="775"/>
      <c r="D6" s="775"/>
      <c r="E6" s="765" t="s">
        <v>10</v>
      </c>
      <c r="F6" s="765" t="s">
        <v>4</v>
      </c>
      <c r="G6" s="765"/>
      <c r="H6" s="767"/>
      <c r="I6" s="765" t="s">
        <v>199</v>
      </c>
      <c r="J6" s="765"/>
      <c r="K6" s="765"/>
      <c r="L6" s="765" t="s">
        <v>200</v>
      </c>
      <c r="M6" s="765"/>
      <c r="N6" s="765"/>
      <c r="O6" s="765" t="s">
        <v>201</v>
      </c>
      <c r="P6" s="765" t="s">
        <v>202</v>
      </c>
      <c r="Q6" s="775"/>
      <c r="R6" s="765"/>
      <c r="S6" s="769"/>
      <c r="T6" s="765"/>
      <c r="U6" s="765"/>
      <c r="V6" s="765"/>
      <c r="W6" s="765"/>
      <c r="X6" s="272" t="s">
        <v>395</v>
      </c>
      <c r="Y6" s="367"/>
      <c r="Z6" s="366"/>
      <c r="AA6" s="366"/>
    </row>
    <row r="7" spans="1:27" s="6" customFormat="1" ht="51" customHeight="1">
      <c r="A7" s="776"/>
      <c r="B7" s="780"/>
      <c r="C7" s="775"/>
      <c r="D7" s="775"/>
      <c r="E7" s="768"/>
      <c r="F7" s="523" t="s">
        <v>203</v>
      </c>
      <c r="G7" s="523" t="s">
        <v>204</v>
      </c>
      <c r="H7" s="767"/>
      <c r="I7" s="523" t="s">
        <v>205</v>
      </c>
      <c r="J7" s="523" t="s">
        <v>206</v>
      </c>
      <c r="K7" s="523" t="s">
        <v>207</v>
      </c>
      <c r="L7" s="523" t="s">
        <v>208</v>
      </c>
      <c r="M7" s="523" t="s">
        <v>209</v>
      </c>
      <c r="N7" s="523" t="s">
        <v>210</v>
      </c>
      <c r="O7" s="768"/>
      <c r="P7" s="768"/>
      <c r="Q7" s="775"/>
      <c r="R7" s="768"/>
      <c r="S7" s="770"/>
      <c r="T7" s="768"/>
      <c r="U7" s="768"/>
      <c r="V7" s="768"/>
      <c r="W7" s="768"/>
      <c r="X7" s="366"/>
      <c r="Y7" s="367"/>
      <c r="Z7" s="366"/>
      <c r="AA7" s="366"/>
    </row>
    <row r="8" spans="1:31" ht="19.5" customHeight="1">
      <c r="A8" s="108"/>
      <c r="B8" s="109" t="s">
        <v>211</v>
      </c>
      <c r="C8" s="269">
        <v>1</v>
      </c>
      <c r="D8" s="270">
        <v>2</v>
      </c>
      <c r="E8" s="269">
        <v>3</v>
      </c>
      <c r="F8" s="270">
        <v>4</v>
      </c>
      <c r="G8" s="269">
        <v>5</v>
      </c>
      <c r="H8" s="270">
        <v>6</v>
      </c>
      <c r="I8" s="269">
        <v>7</v>
      </c>
      <c r="J8" s="270">
        <v>8</v>
      </c>
      <c r="K8" s="269">
        <v>9</v>
      </c>
      <c r="L8" s="270">
        <v>10</v>
      </c>
      <c r="M8" s="269">
        <v>11</v>
      </c>
      <c r="N8" s="270">
        <v>12</v>
      </c>
      <c r="O8" s="269">
        <v>13</v>
      </c>
      <c r="P8" s="270">
        <v>14</v>
      </c>
      <c r="Q8" s="269">
        <v>15</v>
      </c>
      <c r="R8" s="270">
        <v>16</v>
      </c>
      <c r="S8" s="269">
        <v>17</v>
      </c>
      <c r="T8" s="270">
        <v>18</v>
      </c>
      <c r="U8" s="269">
        <v>19</v>
      </c>
      <c r="V8" s="270">
        <v>20</v>
      </c>
      <c r="W8" s="269">
        <v>21</v>
      </c>
      <c r="X8" s="368"/>
      <c r="Y8" s="369"/>
      <c r="Z8" s="369"/>
      <c r="AA8" s="369"/>
      <c r="AB8" s="110"/>
      <c r="AC8" s="110"/>
      <c r="AD8" s="110"/>
      <c r="AE8" s="110"/>
    </row>
    <row r="9" spans="1:31" s="257" customFormat="1" ht="16.5" customHeight="1">
      <c r="A9" s="486" t="s">
        <v>0</v>
      </c>
      <c r="B9" s="487" t="s">
        <v>212</v>
      </c>
      <c r="C9" s="383">
        <f>C12+C15+C18+C21+C24+C27+C30+C33+C36</f>
        <v>23</v>
      </c>
      <c r="D9" s="383">
        <f aca="true" t="shared" si="0" ref="D9:W9">D12+D15+D18+D21+D24+D27+D30+D33+D36</f>
        <v>7</v>
      </c>
      <c r="E9" s="383">
        <f aca="true" t="shared" si="1" ref="E9:E37">F9+G9</f>
        <v>12</v>
      </c>
      <c r="F9" s="383">
        <f t="shared" si="0"/>
        <v>0</v>
      </c>
      <c r="G9" s="383">
        <f t="shared" si="0"/>
        <v>12</v>
      </c>
      <c r="H9" s="383">
        <f aca="true" t="shared" si="2" ref="H9:H37">SUM(I9:P9)</f>
        <v>9</v>
      </c>
      <c r="I9" s="383">
        <f t="shared" si="0"/>
        <v>0</v>
      </c>
      <c r="J9" s="383">
        <f t="shared" si="0"/>
        <v>0</v>
      </c>
      <c r="K9" s="383">
        <f t="shared" si="0"/>
        <v>0</v>
      </c>
      <c r="L9" s="383">
        <f t="shared" si="0"/>
        <v>0</v>
      </c>
      <c r="M9" s="383">
        <f t="shared" si="0"/>
        <v>0</v>
      </c>
      <c r="N9" s="383">
        <f t="shared" si="0"/>
        <v>1</v>
      </c>
      <c r="O9" s="383">
        <f t="shared" si="0"/>
        <v>0</v>
      </c>
      <c r="P9" s="383">
        <f t="shared" si="0"/>
        <v>8</v>
      </c>
      <c r="Q9" s="383">
        <f t="shared" si="0"/>
        <v>3</v>
      </c>
      <c r="R9" s="383">
        <f aca="true" t="shared" si="3" ref="R9:R37">SUM(S9:W9)</f>
        <v>9</v>
      </c>
      <c r="S9" s="383">
        <f t="shared" si="0"/>
        <v>1</v>
      </c>
      <c r="T9" s="383">
        <f t="shared" si="0"/>
        <v>0</v>
      </c>
      <c r="U9" s="383">
        <f t="shared" si="0"/>
        <v>0</v>
      </c>
      <c r="V9" s="383">
        <f t="shared" si="0"/>
        <v>5</v>
      </c>
      <c r="W9" s="383">
        <f t="shared" si="0"/>
        <v>3</v>
      </c>
      <c r="X9" s="375"/>
      <c r="Y9" s="380">
        <f>E9-H9-Q9</f>
        <v>0</v>
      </c>
      <c r="Z9" s="380">
        <f>H9-R9</f>
        <v>0</v>
      </c>
      <c r="AA9" s="371"/>
      <c r="AB9" s="272"/>
      <c r="AC9" s="272"/>
      <c r="AD9" s="272"/>
      <c r="AE9" s="272"/>
    </row>
    <row r="10" spans="1:31" s="257" customFormat="1" ht="16.5" customHeight="1">
      <c r="A10" s="486" t="s">
        <v>1</v>
      </c>
      <c r="B10" s="487" t="s">
        <v>213</v>
      </c>
      <c r="C10" s="383">
        <f>C13+C16+C19+C22+C25+C28+C31+C34+C37</f>
        <v>9</v>
      </c>
      <c r="D10" s="383">
        <f aca="true" t="shared" si="4" ref="D10:W10">D13+D16+D19+D22+D25+D28+D31+D34+D37</f>
        <v>5</v>
      </c>
      <c r="E10" s="383">
        <f t="shared" si="1"/>
        <v>4</v>
      </c>
      <c r="F10" s="383">
        <f t="shared" si="4"/>
        <v>0</v>
      </c>
      <c r="G10" s="383">
        <f t="shared" si="4"/>
        <v>4</v>
      </c>
      <c r="H10" s="383">
        <f t="shared" si="2"/>
        <v>0</v>
      </c>
      <c r="I10" s="383">
        <f t="shared" si="4"/>
        <v>0</v>
      </c>
      <c r="J10" s="383">
        <f t="shared" si="4"/>
        <v>0</v>
      </c>
      <c r="K10" s="383">
        <f t="shared" si="4"/>
        <v>0</v>
      </c>
      <c r="L10" s="383">
        <f t="shared" si="4"/>
        <v>0</v>
      </c>
      <c r="M10" s="383">
        <f t="shared" si="4"/>
        <v>0</v>
      </c>
      <c r="N10" s="383">
        <f t="shared" si="4"/>
        <v>0</v>
      </c>
      <c r="O10" s="383">
        <f t="shared" si="4"/>
        <v>0</v>
      </c>
      <c r="P10" s="383">
        <f t="shared" si="4"/>
        <v>0</v>
      </c>
      <c r="Q10" s="383">
        <f t="shared" si="4"/>
        <v>4</v>
      </c>
      <c r="R10" s="383">
        <f t="shared" si="3"/>
        <v>0</v>
      </c>
      <c r="S10" s="383">
        <f t="shared" si="4"/>
        <v>0</v>
      </c>
      <c r="T10" s="383">
        <f t="shared" si="4"/>
        <v>0</v>
      </c>
      <c r="U10" s="383">
        <f t="shared" si="4"/>
        <v>0</v>
      </c>
      <c r="V10" s="383">
        <f t="shared" si="4"/>
        <v>0</v>
      </c>
      <c r="W10" s="383">
        <f t="shared" si="4"/>
        <v>0</v>
      </c>
      <c r="X10" s="370"/>
      <c r="Y10" s="380">
        <f>E10-H10-Q10</f>
        <v>0</v>
      </c>
      <c r="Z10" s="380">
        <f aca="true" t="shared" si="5" ref="Z10:Z37">H10-R10</f>
        <v>0</v>
      </c>
      <c r="AA10" s="371"/>
      <c r="AB10" s="272"/>
      <c r="AD10" s="272"/>
      <c r="AE10" s="272"/>
    </row>
    <row r="11" spans="1:31" s="257" customFormat="1" ht="16.5" customHeight="1">
      <c r="A11" s="376" t="s">
        <v>13</v>
      </c>
      <c r="B11" s="377" t="s">
        <v>350</v>
      </c>
      <c r="C11" s="383"/>
      <c r="D11" s="383"/>
      <c r="E11" s="383">
        <f t="shared" si="1"/>
        <v>0</v>
      </c>
      <c r="F11" s="383"/>
      <c r="G11" s="384"/>
      <c r="H11" s="383">
        <f t="shared" si="2"/>
        <v>0</v>
      </c>
      <c r="I11" s="383"/>
      <c r="J11" s="383"/>
      <c r="K11" s="383"/>
      <c r="L11" s="384"/>
      <c r="M11" s="384"/>
      <c r="N11" s="383"/>
      <c r="O11" s="384"/>
      <c r="P11" s="384"/>
      <c r="Q11" s="385"/>
      <c r="R11" s="383">
        <f t="shared" si="3"/>
        <v>0</v>
      </c>
      <c r="S11" s="384"/>
      <c r="T11" s="384"/>
      <c r="U11" s="384"/>
      <c r="V11" s="384"/>
      <c r="W11" s="384"/>
      <c r="X11" s="370"/>
      <c r="Y11" s="380">
        <f aca="true" t="shared" si="6" ref="Y11:Y37">E11-H11-Q11</f>
        <v>0</v>
      </c>
      <c r="Z11" s="380">
        <f t="shared" si="5"/>
        <v>0</v>
      </c>
      <c r="AA11" s="371"/>
      <c r="AB11" s="272"/>
      <c r="AD11" s="272"/>
      <c r="AE11" s="272"/>
    </row>
    <row r="12" spans="1:31" s="257" customFormat="1" ht="16.5" customHeight="1">
      <c r="A12" s="359" t="s">
        <v>15</v>
      </c>
      <c r="B12" s="273" t="s">
        <v>214</v>
      </c>
      <c r="C12" s="386">
        <v>19</v>
      </c>
      <c r="D12" s="386">
        <v>7</v>
      </c>
      <c r="E12" s="382">
        <f t="shared" si="1"/>
        <v>7</v>
      </c>
      <c r="F12" s="386"/>
      <c r="G12" s="387">
        <v>7</v>
      </c>
      <c r="H12" s="382">
        <f t="shared" si="2"/>
        <v>4</v>
      </c>
      <c r="I12" s="386"/>
      <c r="J12" s="386"/>
      <c r="K12" s="386"/>
      <c r="L12" s="388"/>
      <c r="M12" s="388"/>
      <c r="N12" s="386"/>
      <c r="O12" s="388"/>
      <c r="P12" s="388">
        <v>4</v>
      </c>
      <c r="Q12" s="507">
        <v>3</v>
      </c>
      <c r="R12" s="382">
        <f t="shared" si="3"/>
        <v>4</v>
      </c>
      <c r="S12" s="388"/>
      <c r="T12" s="388"/>
      <c r="U12" s="388"/>
      <c r="V12" s="388">
        <v>3</v>
      </c>
      <c r="W12" s="388">
        <v>1</v>
      </c>
      <c r="X12" s="370"/>
      <c r="Y12" s="380">
        <f t="shared" si="6"/>
        <v>0</v>
      </c>
      <c r="Z12" s="380">
        <f t="shared" si="5"/>
        <v>0</v>
      </c>
      <c r="AA12" s="371"/>
      <c r="AB12" s="272"/>
      <c r="AD12" s="272"/>
      <c r="AE12" s="272"/>
    </row>
    <row r="13" spans="1:31" s="257" customFormat="1" ht="16.5" customHeight="1">
      <c r="A13" s="359" t="s">
        <v>16</v>
      </c>
      <c r="B13" s="273" t="s">
        <v>215</v>
      </c>
      <c r="C13" s="386">
        <v>9</v>
      </c>
      <c r="D13" s="386">
        <v>5</v>
      </c>
      <c r="E13" s="382">
        <f t="shared" si="1"/>
        <v>4</v>
      </c>
      <c r="F13" s="386"/>
      <c r="G13" s="387">
        <v>4</v>
      </c>
      <c r="H13" s="382">
        <f t="shared" si="2"/>
        <v>0</v>
      </c>
      <c r="I13" s="386"/>
      <c r="J13" s="386"/>
      <c r="K13" s="386"/>
      <c r="L13" s="388"/>
      <c r="M13" s="388"/>
      <c r="N13" s="386"/>
      <c r="O13" s="388"/>
      <c r="P13" s="388"/>
      <c r="Q13" s="507">
        <v>4</v>
      </c>
      <c r="R13" s="382">
        <f>SUM(S13:W13)</f>
        <v>0</v>
      </c>
      <c r="S13" s="388"/>
      <c r="T13" s="388"/>
      <c r="U13" s="388"/>
      <c r="V13" s="388"/>
      <c r="W13" s="388"/>
      <c r="X13" s="371"/>
      <c r="Y13" s="380">
        <f>E13-H13-Q13</f>
        <v>0</v>
      </c>
      <c r="Z13" s="380">
        <f t="shared" si="5"/>
        <v>0</v>
      </c>
      <c r="AA13" s="371"/>
      <c r="AB13" s="272"/>
      <c r="AD13" s="272"/>
      <c r="AE13" s="272"/>
    </row>
    <row r="14" spans="1:31" s="257" customFormat="1" ht="16.5" customHeight="1">
      <c r="A14" s="378" t="s">
        <v>14</v>
      </c>
      <c r="B14" s="379" t="s">
        <v>348</v>
      </c>
      <c r="C14" s="383"/>
      <c r="D14" s="383"/>
      <c r="E14" s="383">
        <f t="shared" si="1"/>
        <v>0</v>
      </c>
      <c r="F14" s="383"/>
      <c r="G14" s="384"/>
      <c r="H14" s="383">
        <f t="shared" si="2"/>
        <v>0</v>
      </c>
      <c r="I14" s="383"/>
      <c r="J14" s="383"/>
      <c r="K14" s="383"/>
      <c r="L14" s="384"/>
      <c r="M14" s="384"/>
      <c r="N14" s="383"/>
      <c r="O14" s="384"/>
      <c r="P14" s="384"/>
      <c r="Q14" s="385"/>
      <c r="R14" s="383">
        <f t="shared" si="3"/>
        <v>0</v>
      </c>
      <c r="S14" s="384"/>
      <c r="T14" s="384"/>
      <c r="U14" s="384"/>
      <c r="V14" s="384"/>
      <c r="W14" s="384"/>
      <c r="X14" s="371"/>
      <c r="Y14" s="380">
        <f t="shared" si="6"/>
        <v>0</v>
      </c>
      <c r="Z14" s="380">
        <f t="shared" si="5"/>
        <v>0</v>
      </c>
      <c r="AA14" s="371"/>
      <c r="AB14" s="272"/>
      <c r="AC14" s="272"/>
      <c r="AD14" s="272"/>
      <c r="AE14" s="272"/>
    </row>
    <row r="15" spans="1:31" s="257" customFormat="1" ht="16.5" customHeight="1">
      <c r="A15" s="359" t="s">
        <v>17</v>
      </c>
      <c r="B15" s="273" t="s">
        <v>214</v>
      </c>
      <c r="C15" s="381">
        <v>1</v>
      </c>
      <c r="D15" s="381"/>
      <c r="E15" s="382">
        <f t="shared" si="1"/>
        <v>2</v>
      </c>
      <c r="F15" s="381"/>
      <c r="G15" s="389">
        <v>2</v>
      </c>
      <c r="H15" s="382">
        <f t="shared" si="2"/>
        <v>2</v>
      </c>
      <c r="I15" s="381"/>
      <c r="J15" s="381"/>
      <c r="K15" s="381"/>
      <c r="L15" s="381"/>
      <c r="M15" s="381"/>
      <c r="N15" s="381"/>
      <c r="O15" s="381"/>
      <c r="P15" s="381">
        <v>2</v>
      </c>
      <c r="Q15" s="508">
        <v>0</v>
      </c>
      <c r="R15" s="382">
        <f t="shared" si="3"/>
        <v>2</v>
      </c>
      <c r="S15" s="389">
        <v>1</v>
      </c>
      <c r="T15" s="389"/>
      <c r="U15" s="389"/>
      <c r="V15" s="389"/>
      <c r="W15" s="389">
        <v>1</v>
      </c>
      <c r="X15" s="371"/>
      <c r="Y15" s="380">
        <f t="shared" si="6"/>
        <v>0</v>
      </c>
      <c r="Z15" s="380">
        <f t="shared" si="5"/>
        <v>0</v>
      </c>
      <c r="AA15" s="371"/>
      <c r="AB15" s="272"/>
      <c r="AC15" s="272"/>
      <c r="AD15" s="272"/>
      <c r="AE15" s="272"/>
    </row>
    <row r="16" spans="1:31" s="275" customFormat="1" ht="16.5" customHeight="1">
      <c r="A16" s="359" t="s">
        <v>18</v>
      </c>
      <c r="B16" s="273" t="s">
        <v>215</v>
      </c>
      <c r="C16" s="381"/>
      <c r="D16" s="381"/>
      <c r="E16" s="382">
        <f t="shared" si="1"/>
        <v>0</v>
      </c>
      <c r="F16" s="381"/>
      <c r="G16" s="389"/>
      <c r="H16" s="382">
        <f t="shared" si="2"/>
        <v>0</v>
      </c>
      <c r="I16" s="381"/>
      <c r="J16" s="381"/>
      <c r="K16" s="381"/>
      <c r="L16" s="381"/>
      <c r="M16" s="381"/>
      <c r="N16" s="381"/>
      <c r="O16" s="381"/>
      <c r="P16" s="381"/>
      <c r="Q16" s="508">
        <v>0</v>
      </c>
      <c r="R16" s="382">
        <f t="shared" si="3"/>
        <v>0</v>
      </c>
      <c r="S16" s="389"/>
      <c r="T16" s="389"/>
      <c r="U16" s="389"/>
      <c r="V16" s="389"/>
      <c r="W16" s="389"/>
      <c r="X16" s="372"/>
      <c r="Y16" s="380">
        <f t="shared" si="6"/>
        <v>0</v>
      </c>
      <c r="Z16" s="380">
        <f t="shared" si="5"/>
        <v>0</v>
      </c>
      <c r="AA16" s="372"/>
      <c r="AB16" s="274"/>
      <c r="AC16" s="274"/>
      <c r="AD16" s="274"/>
      <c r="AE16" s="274"/>
    </row>
    <row r="17" spans="1:31" s="275" customFormat="1" ht="16.5" customHeight="1">
      <c r="A17" s="378" t="s">
        <v>19</v>
      </c>
      <c r="B17" s="379" t="s">
        <v>349</v>
      </c>
      <c r="C17" s="383"/>
      <c r="D17" s="383"/>
      <c r="E17" s="383">
        <f t="shared" si="1"/>
        <v>0</v>
      </c>
      <c r="F17" s="383"/>
      <c r="G17" s="384"/>
      <c r="H17" s="383">
        <f t="shared" si="2"/>
        <v>0</v>
      </c>
      <c r="I17" s="383"/>
      <c r="J17" s="383"/>
      <c r="K17" s="383"/>
      <c r="L17" s="384"/>
      <c r="M17" s="384"/>
      <c r="N17" s="383"/>
      <c r="O17" s="384"/>
      <c r="P17" s="384"/>
      <c r="Q17" s="385"/>
      <c r="R17" s="383">
        <f t="shared" si="3"/>
        <v>0</v>
      </c>
      <c r="S17" s="384"/>
      <c r="T17" s="384"/>
      <c r="U17" s="384"/>
      <c r="V17" s="384"/>
      <c r="W17" s="384"/>
      <c r="X17" s="372"/>
      <c r="Y17" s="380">
        <f t="shared" si="6"/>
        <v>0</v>
      </c>
      <c r="Z17" s="380">
        <f t="shared" si="5"/>
        <v>0</v>
      </c>
      <c r="AA17" s="372"/>
      <c r="AB17" s="274"/>
      <c r="AC17" s="274"/>
      <c r="AD17" s="274"/>
      <c r="AE17" s="274"/>
    </row>
    <row r="18" spans="1:31" s="275" customFormat="1" ht="16.5" customHeight="1">
      <c r="A18" s="359" t="s">
        <v>47</v>
      </c>
      <c r="B18" s="273" t="s">
        <v>214</v>
      </c>
      <c r="C18" s="381"/>
      <c r="D18" s="381"/>
      <c r="E18" s="382">
        <f t="shared" si="1"/>
        <v>0</v>
      </c>
      <c r="F18" s="381"/>
      <c r="G18" s="389"/>
      <c r="H18" s="382">
        <f t="shared" si="2"/>
        <v>0</v>
      </c>
      <c r="I18" s="381"/>
      <c r="J18" s="381"/>
      <c r="K18" s="381"/>
      <c r="L18" s="389"/>
      <c r="M18" s="389"/>
      <c r="N18" s="381"/>
      <c r="O18" s="389"/>
      <c r="P18" s="389"/>
      <c r="Q18" s="509"/>
      <c r="R18" s="382">
        <f t="shared" si="3"/>
        <v>0</v>
      </c>
      <c r="S18" s="389"/>
      <c r="T18" s="389"/>
      <c r="U18" s="389"/>
      <c r="V18" s="389"/>
      <c r="W18" s="389"/>
      <c r="X18" s="372"/>
      <c r="Y18" s="380">
        <f t="shared" si="6"/>
        <v>0</v>
      </c>
      <c r="Z18" s="380">
        <f t="shared" si="5"/>
        <v>0</v>
      </c>
      <c r="AA18" s="372"/>
      <c r="AB18" s="274"/>
      <c r="AC18" s="274"/>
      <c r="AD18" s="274"/>
      <c r="AE18" s="274"/>
    </row>
    <row r="19" spans="1:31" s="275" customFormat="1" ht="16.5" customHeight="1">
      <c r="A19" s="359" t="s">
        <v>48</v>
      </c>
      <c r="B19" s="273" t="s">
        <v>215</v>
      </c>
      <c r="C19" s="381"/>
      <c r="D19" s="381"/>
      <c r="E19" s="382">
        <f t="shared" si="1"/>
        <v>0</v>
      </c>
      <c r="F19" s="381"/>
      <c r="G19" s="389"/>
      <c r="H19" s="382">
        <f t="shared" si="2"/>
        <v>0</v>
      </c>
      <c r="I19" s="381"/>
      <c r="J19" s="381"/>
      <c r="K19" s="381"/>
      <c r="L19" s="389"/>
      <c r="M19" s="389"/>
      <c r="N19" s="381"/>
      <c r="O19" s="389"/>
      <c r="P19" s="389"/>
      <c r="Q19" s="509"/>
      <c r="R19" s="382">
        <f t="shared" si="3"/>
        <v>0</v>
      </c>
      <c r="S19" s="389"/>
      <c r="T19" s="389"/>
      <c r="U19" s="389"/>
      <c r="V19" s="389"/>
      <c r="W19" s="389"/>
      <c r="X19" s="372"/>
      <c r="Y19" s="380">
        <f t="shared" si="6"/>
        <v>0</v>
      </c>
      <c r="Z19" s="380">
        <f t="shared" si="5"/>
        <v>0</v>
      </c>
      <c r="AA19" s="372"/>
      <c r="AB19" s="274"/>
      <c r="AC19" s="274"/>
      <c r="AD19" s="274"/>
      <c r="AE19" s="274"/>
    </row>
    <row r="20" spans="1:31" s="275" customFormat="1" ht="16.5" customHeight="1">
      <c r="A20" s="378" t="s">
        <v>22</v>
      </c>
      <c r="B20" s="379" t="s">
        <v>357</v>
      </c>
      <c r="C20" s="383"/>
      <c r="D20" s="383"/>
      <c r="E20" s="383">
        <f t="shared" si="1"/>
        <v>0</v>
      </c>
      <c r="F20" s="383"/>
      <c r="G20" s="384"/>
      <c r="H20" s="383">
        <f t="shared" si="2"/>
        <v>0</v>
      </c>
      <c r="I20" s="383"/>
      <c r="J20" s="383"/>
      <c r="K20" s="383"/>
      <c r="L20" s="384"/>
      <c r="M20" s="384"/>
      <c r="N20" s="383"/>
      <c r="O20" s="384"/>
      <c r="P20" s="384"/>
      <c r="Q20" s="385"/>
      <c r="R20" s="383">
        <f t="shared" si="3"/>
        <v>0</v>
      </c>
      <c r="S20" s="384"/>
      <c r="T20" s="384"/>
      <c r="U20" s="384"/>
      <c r="V20" s="384"/>
      <c r="W20" s="384"/>
      <c r="X20" s="372"/>
      <c r="Y20" s="380">
        <f t="shared" si="6"/>
        <v>0</v>
      </c>
      <c r="Z20" s="380">
        <f t="shared" si="5"/>
        <v>0</v>
      </c>
      <c r="AA20" s="372"/>
      <c r="AB20" s="274"/>
      <c r="AC20" s="274"/>
      <c r="AD20" s="274"/>
      <c r="AE20" s="274"/>
    </row>
    <row r="21" spans="1:31" s="275" customFormat="1" ht="16.5" customHeight="1">
      <c r="A21" s="359" t="s">
        <v>49</v>
      </c>
      <c r="B21" s="273" t="s">
        <v>214</v>
      </c>
      <c r="C21" s="381"/>
      <c r="D21" s="381"/>
      <c r="E21" s="382">
        <f t="shared" si="1"/>
        <v>0</v>
      </c>
      <c r="F21" s="381"/>
      <c r="G21" s="389"/>
      <c r="H21" s="382">
        <f t="shared" si="2"/>
        <v>0</v>
      </c>
      <c r="I21" s="381"/>
      <c r="J21" s="381"/>
      <c r="K21" s="381"/>
      <c r="L21" s="389"/>
      <c r="M21" s="389"/>
      <c r="N21" s="381"/>
      <c r="O21" s="389"/>
      <c r="P21" s="389"/>
      <c r="Q21" s="509"/>
      <c r="R21" s="382">
        <f t="shared" si="3"/>
        <v>0</v>
      </c>
      <c r="S21" s="389"/>
      <c r="T21" s="389"/>
      <c r="U21" s="389"/>
      <c r="V21" s="389"/>
      <c r="W21" s="389"/>
      <c r="X21" s="372"/>
      <c r="Y21" s="380">
        <f t="shared" si="6"/>
        <v>0</v>
      </c>
      <c r="Z21" s="380">
        <f t="shared" si="5"/>
        <v>0</v>
      </c>
      <c r="AA21" s="372"/>
      <c r="AB21" s="274"/>
      <c r="AC21" s="274"/>
      <c r="AD21" s="274"/>
      <c r="AE21" s="274"/>
    </row>
    <row r="22" spans="1:31" s="275" customFormat="1" ht="16.5" customHeight="1">
      <c r="A22" s="359" t="s">
        <v>50</v>
      </c>
      <c r="B22" s="273" t="s">
        <v>215</v>
      </c>
      <c r="C22" s="381"/>
      <c r="D22" s="381"/>
      <c r="E22" s="382">
        <f t="shared" si="1"/>
        <v>0</v>
      </c>
      <c r="F22" s="381"/>
      <c r="G22" s="389"/>
      <c r="H22" s="382">
        <f t="shared" si="2"/>
        <v>0</v>
      </c>
      <c r="I22" s="381"/>
      <c r="J22" s="381"/>
      <c r="K22" s="381"/>
      <c r="L22" s="389"/>
      <c r="M22" s="389"/>
      <c r="N22" s="381"/>
      <c r="O22" s="389"/>
      <c r="P22" s="389"/>
      <c r="Q22" s="509"/>
      <c r="R22" s="382">
        <f t="shared" si="3"/>
        <v>0</v>
      </c>
      <c r="S22" s="389"/>
      <c r="T22" s="389"/>
      <c r="U22" s="389"/>
      <c r="V22" s="389"/>
      <c r="W22" s="389"/>
      <c r="X22" s="372"/>
      <c r="Y22" s="380">
        <f t="shared" si="6"/>
        <v>0</v>
      </c>
      <c r="Z22" s="380">
        <f t="shared" si="5"/>
        <v>0</v>
      </c>
      <c r="AA22" s="372"/>
      <c r="AB22" s="274"/>
      <c r="AC22" s="274"/>
      <c r="AD22" s="274"/>
      <c r="AE22" s="274"/>
    </row>
    <row r="23" spans="1:31" s="275" customFormat="1" ht="16.5" customHeight="1">
      <c r="A23" s="378" t="s">
        <v>23</v>
      </c>
      <c r="B23" s="379" t="s">
        <v>359</v>
      </c>
      <c r="C23" s="383"/>
      <c r="D23" s="383"/>
      <c r="E23" s="383">
        <f t="shared" si="1"/>
        <v>0</v>
      </c>
      <c r="F23" s="383"/>
      <c r="G23" s="384"/>
      <c r="H23" s="383">
        <f t="shared" si="2"/>
        <v>0</v>
      </c>
      <c r="I23" s="383"/>
      <c r="J23" s="383"/>
      <c r="K23" s="383"/>
      <c r="L23" s="384"/>
      <c r="M23" s="384"/>
      <c r="N23" s="383"/>
      <c r="O23" s="384"/>
      <c r="P23" s="384"/>
      <c r="Q23" s="385"/>
      <c r="R23" s="383">
        <f t="shared" si="3"/>
        <v>0</v>
      </c>
      <c r="S23" s="384"/>
      <c r="T23" s="384"/>
      <c r="U23" s="384"/>
      <c r="V23" s="384"/>
      <c r="W23" s="384"/>
      <c r="X23" s="372"/>
      <c r="Y23" s="380">
        <f t="shared" si="6"/>
        <v>0</v>
      </c>
      <c r="Z23" s="380">
        <f t="shared" si="5"/>
        <v>0</v>
      </c>
      <c r="AA23" s="372"/>
      <c r="AB23" s="274"/>
      <c r="AC23" s="274"/>
      <c r="AD23" s="274"/>
      <c r="AE23" s="274"/>
    </row>
    <row r="24" spans="1:31" s="275" customFormat="1" ht="16.5" customHeight="1">
      <c r="A24" s="359" t="s">
        <v>76</v>
      </c>
      <c r="B24" s="273" t="s">
        <v>214</v>
      </c>
      <c r="C24" s="381">
        <v>1</v>
      </c>
      <c r="D24" s="381"/>
      <c r="E24" s="382">
        <f t="shared" si="1"/>
        <v>1</v>
      </c>
      <c r="F24" s="381"/>
      <c r="G24" s="389">
        <v>1</v>
      </c>
      <c r="H24" s="382">
        <f t="shared" si="2"/>
        <v>1</v>
      </c>
      <c r="I24" s="381"/>
      <c r="J24" s="381"/>
      <c r="K24" s="381"/>
      <c r="L24" s="389"/>
      <c r="M24" s="389"/>
      <c r="N24" s="381">
        <v>1</v>
      </c>
      <c r="O24" s="389"/>
      <c r="P24" s="389"/>
      <c r="Q24" s="509"/>
      <c r="R24" s="382">
        <f t="shared" si="3"/>
        <v>1</v>
      </c>
      <c r="S24" s="389"/>
      <c r="T24" s="389"/>
      <c r="U24" s="389"/>
      <c r="V24" s="389">
        <v>1</v>
      </c>
      <c r="W24" s="389"/>
      <c r="X24" s="372"/>
      <c r="Y24" s="380">
        <f t="shared" si="6"/>
        <v>0</v>
      </c>
      <c r="Z24" s="380">
        <f t="shared" si="5"/>
        <v>0</v>
      </c>
      <c r="AA24" s="372"/>
      <c r="AB24" s="274"/>
      <c r="AC24" s="274"/>
      <c r="AD24" s="274"/>
      <c r="AE24" s="274"/>
    </row>
    <row r="25" spans="1:31" s="275" customFormat="1" ht="16.5" customHeight="1">
      <c r="A25" s="359" t="s">
        <v>51</v>
      </c>
      <c r="B25" s="273" t="s">
        <v>215</v>
      </c>
      <c r="C25" s="381"/>
      <c r="D25" s="381"/>
      <c r="E25" s="382">
        <f t="shared" si="1"/>
        <v>0</v>
      </c>
      <c r="F25" s="381"/>
      <c r="G25" s="389"/>
      <c r="H25" s="382">
        <f t="shared" si="2"/>
        <v>0</v>
      </c>
      <c r="I25" s="381"/>
      <c r="J25" s="381"/>
      <c r="K25" s="381"/>
      <c r="L25" s="389"/>
      <c r="M25" s="389"/>
      <c r="N25" s="381"/>
      <c r="O25" s="389"/>
      <c r="P25" s="389"/>
      <c r="Q25" s="509"/>
      <c r="R25" s="382">
        <f t="shared" si="3"/>
        <v>0</v>
      </c>
      <c r="S25" s="389"/>
      <c r="T25" s="389"/>
      <c r="U25" s="389"/>
      <c r="V25" s="389"/>
      <c r="W25" s="389"/>
      <c r="X25" s="372"/>
      <c r="Y25" s="380">
        <f t="shared" si="6"/>
        <v>0</v>
      </c>
      <c r="Z25" s="380">
        <f t="shared" si="5"/>
        <v>0</v>
      </c>
      <c r="AA25" s="372"/>
      <c r="AB25" s="274"/>
      <c r="AC25" s="274"/>
      <c r="AD25" s="274"/>
      <c r="AE25" s="274"/>
    </row>
    <row r="26" spans="1:31" s="275" customFormat="1" ht="16.5" customHeight="1">
      <c r="A26" s="378" t="s">
        <v>24</v>
      </c>
      <c r="B26" s="379" t="s">
        <v>358</v>
      </c>
      <c r="C26" s="383"/>
      <c r="D26" s="383"/>
      <c r="E26" s="383">
        <f t="shared" si="1"/>
        <v>0</v>
      </c>
      <c r="F26" s="383"/>
      <c r="G26" s="384"/>
      <c r="H26" s="383">
        <f t="shared" si="2"/>
        <v>0</v>
      </c>
      <c r="I26" s="383"/>
      <c r="J26" s="383"/>
      <c r="K26" s="383"/>
      <c r="L26" s="384"/>
      <c r="M26" s="384"/>
      <c r="N26" s="383"/>
      <c r="O26" s="384"/>
      <c r="P26" s="384"/>
      <c r="Q26" s="385"/>
      <c r="R26" s="383">
        <f t="shared" si="3"/>
        <v>0</v>
      </c>
      <c r="S26" s="384"/>
      <c r="T26" s="384"/>
      <c r="U26" s="384"/>
      <c r="V26" s="384"/>
      <c r="W26" s="384"/>
      <c r="X26" s="372"/>
      <c r="Y26" s="380">
        <f t="shared" si="6"/>
        <v>0</v>
      </c>
      <c r="Z26" s="380">
        <f t="shared" si="5"/>
        <v>0</v>
      </c>
      <c r="AA26" s="372"/>
      <c r="AB26" s="274"/>
      <c r="AC26" s="274"/>
      <c r="AD26" s="274"/>
      <c r="AE26" s="274"/>
    </row>
    <row r="27" spans="1:31" s="275" customFormat="1" ht="16.5" customHeight="1">
      <c r="A27" s="359" t="s">
        <v>351</v>
      </c>
      <c r="B27" s="273" t="s">
        <v>214</v>
      </c>
      <c r="C27" s="381"/>
      <c r="D27" s="381"/>
      <c r="E27" s="382">
        <f t="shared" si="1"/>
        <v>0</v>
      </c>
      <c r="F27" s="381"/>
      <c r="G27" s="389"/>
      <c r="H27" s="382">
        <f t="shared" si="2"/>
        <v>0</v>
      </c>
      <c r="I27" s="381"/>
      <c r="J27" s="381"/>
      <c r="K27" s="381"/>
      <c r="L27" s="389"/>
      <c r="M27" s="389"/>
      <c r="N27" s="381"/>
      <c r="O27" s="389"/>
      <c r="P27" s="389"/>
      <c r="Q27" s="509"/>
      <c r="R27" s="382">
        <f t="shared" si="3"/>
        <v>0</v>
      </c>
      <c r="S27" s="389"/>
      <c r="T27" s="389"/>
      <c r="U27" s="389"/>
      <c r="V27" s="389"/>
      <c r="W27" s="389"/>
      <c r="X27" s="372"/>
      <c r="Y27" s="380">
        <f t="shared" si="6"/>
        <v>0</v>
      </c>
      <c r="Z27" s="380">
        <f t="shared" si="5"/>
        <v>0</v>
      </c>
      <c r="AA27" s="372"/>
      <c r="AB27" s="274"/>
      <c r="AC27" s="274"/>
      <c r="AD27" s="274"/>
      <c r="AE27" s="274"/>
    </row>
    <row r="28" spans="1:31" s="275" customFormat="1" ht="16.5" customHeight="1">
      <c r="A28" s="359" t="s">
        <v>352</v>
      </c>
      <c r="B28" s="273" t="s">
        <v>215</v>
      </c>
      <c r="C28" s="381"/>
      <c r="D28" s="381"/>
      <c r="E28" s="382">
        <f t="shared" si="1"/>
        <v>0</v>
      </c>
      <c r="F28" s="381"/>
      <c r="G28" s="389"/>
      <c r="H28" s="382">
        <f t="shared" si="2"/>
        <v>0</v>
      </c>
      <c r="I28" s="381"/>
      <c r="J28" s="381"/>
      <c r="K28" s="381"/>
      <c r="L28" s="389"/>
      <c r="M28" s="389"/>
      <c r="N28" s="381"/>
      <c r="O28" s="389"/>
      <c r="P28" s="389"/>
      <c r="Q28" s="509"/>
      <c r="R28" s="382">
        <f t="shared" si="3"/>
        <v>0</v>
      </c>
      <c r="S28" s="389"/>
      <c r="T28" s="389"/>
      <c r="U28" s="389"/>
      <c r="V28" s="389"/>
      <c r="W28" s="389"/>
      <c r="X28" s="372"/>
      <c r="Y28" s="380">
        <f t="shared" si="6"/>
        <v>0</v>
      </c>
      <c r="Z28" s="380">
        <f t="shared" si="5"/>
        <v>0</v>
      </c>
      <c r="AA28" s="372"/>
      <c r="AB28" s="274"/>
      <c r="AC28" s="274"/>
      <c r="AD28" s="274"/>
      <c r="AE28" s="274"/>
    </row>
    <row r="29" spans="1:31" s="275" customFormat="1" ht="16.5" customHeight="1">
      <c r="A29" s="378" t="s">
        <v>25</v>
      </c>
      <c r="B29" s="379" t="s">
        <v>360</v>
      </c>
      <c r="C29" s="383"/>
      <c r="D29" s="383"/>
      <c r="E29" s="383">
        <f t="shared" si="1"/>
        <v>0</v>
      </c>
      <c r="F29" s="383"/>
      <c r="G29" s="384"/>
      <c r="H29" s="383">
        <f t="shared" si="2"/>
        <v>0</v>
      </c>
      <c r="I29" s="383"/>
      <c r="J29" s="383"/>
      <c r="K29" s="383"/>
      <c r="L29" s="384"/>
      <c r="M29" s="384"/>
      <c r="N29" s="383"/>
      <c r="O29" s="384"/>
      <c r="P29" s="384"/>
      <c r="Q29" s="385"/>
      <c r="R29" s="383">
        <f t="shared" si="3"/>
        <v>0</v>
      </c>
      <c r="S29" s="384"/>
      <c r="T29" s="384"/>
      <c r="U29" s="384"/>
      <c r="V29" s="384"/>
      <c r="W29" s="384"/>
      <c r="X29" s="372"/>
      <c r="Y29" s="380">
        <f t="shared" si="6"/>
        <v>0</v>
      </c>
      <c r="Z29" s="380">
        <f t="shared" si="5"/>
        <v>0</v>
      </c>
      <c r="AA29" s="372"/>
      <c r="AB29" s="274"/>
      <c r="AC29" s="274"/>
      <c r="AD29" s="274"/>
      <c r="AE29" s="274"/>
    </row>
    <row r="30" spans="1:31" s="275" customFormat="1" ht="16.5" customHeight="1">
      <c r="A30" s="359" t="s">
        <v>353</v>
      </c>
      <c r="B30" s="273" t="s">
        <v>214</v>
      </c>
      <c r="C30" s="381"/>
      <c r="D30" s="381"/>
      <c r="E30" s="382">
        <f t="shared" si="1"/>
        <v>0</v>
      </c>
      <c r="F30" s="381"/>
      <c r="G30" s="389"/>
      <c r="H30" s="382">
        <f t="shared" si="2"/>
        <v>0</v>
      </c>
      <c r="I30" s="381"/>
      <c r="J30" s="381"/>
      <c r="K30" s="381"/>
      <c r="L30" s="389"/>
      <c r="M30" s="389"/>
      <c r="N30" s="381"/>
      <c r="O30" s="389"/>
      <c r="P30" s="389"/>
      <c r="Q30" s="509"/>
      <c r="R30" s="382">
        <f t="shared" si="3"/>
        <v>0</v>
      </c>
      <c r="S30" s="389"/>
      <c r="T30" s="389"/>
      <c r="U30" s="389"/>
      <c r="V30" s="389"/>
      <c r="W30" s="389"/>
      <c r="X30" s="372"/>
      <c r="Y30" s="380">
        <f t="shared" si="6"/>
        <v>0</v>
      </c>
      <c r="Z30" s="380">
        <f t="shared" si="5"/>
        <v>0</v>
      </c>
      <c r="AA30" s="372"/>
      <c r="AB30" s="274"/>
      <c r="AC30" s="274"/>
      <c r="AD30" s="274"/>
      <c r="AE30" s="274"/>
    </row>
    <row r="31" spans="1:31" s="275" customFormat="1" ht="16.5" customHeight="1">
      <c r="A31" s="359" t="s">
        <v>354</v>
      </c>
      <c r="B31" s="273" t="s">
        <v>215</v>
      </c>
      <c r="C31" s="381"/>
      <c r="D31" s="381"/>
      <c r="E31" s="382">
        <f t="shared" si="1"/>
        <v>0</v>
      </c>
      <c r="F31" s="381"/>
      <c r="G31" s="389"/>
      <c r="H31" s="382">
        <f t="shared" si="2"/>
        <v>0</v>
      </c>
      <c r="I31" s="381"/>
      <c r="J31" s="381"/>
      <c r="K31" s="381"/>
      <c r="L31" s="389"/>
      <c r="M31" s="389"/>
      <c r="N31" s="381"/>
      <c r="O31" s="389"/>
      <c r="P31" s="389"/>
      <c r="Q31" s="509"/>
      <c r="R31" s="382">
        <f t="shared" si="3"/>
        <v>0</v>
      </c>
      <c r="S31" s="389"/>
      <c r="T31" s="389"/>
      <c r="U31" s="389"/>
      <c r="V31" s="389"/>
      <c r="W31" s="389"/>
      <c r="X31" s="372"/>
      <c r="Y31" s="380">
        <f t="shared" si="6"/>
        <v>0</v>
      </c>
      <c r="Z31" s="380">
        <f t="shared" si="5"/>
        <v>0</v>
      </c>
      <c r="AA31" s="372"/>
      <c r="AB31" s="274"/>
      <c r="AC31" s="274"/>
      <c r="AD31" s="274"/>
      <c r="AE31" s="274"/>
    </row>
    <row r="32" spans="1:31" s="275" customFormat="1" ht="16.5" customHeight="1">
      <c r="A32" s="378" t="s">
        <v>26</v>
      </c>
      <c r="B32" s="379" t="s">
        <v>361</v>
      </c>
      <c r="C32" s="383"/>
      <c r="D32" s="383"/>
      <c r="E32" s="383">
        <f t="shared" si="1"/>
        <v>0</v>
      </c>
      <c r="F32" s="383"/>
      <c r="G32" s="384"/>
      <c r="H32" s="383">
        <f t="shared" si="2"/>
        <v>0</v>
      </c>
      <c r="I32" s="383"/>
      <c r="J32" s="383"/>
      <c r="K32" s="383"/>
      <c r="L32" s="384"/>
      <c r="M32" s="384"/>
      <c r="N32" s="383"/>
      <c r="O32" s="384"/>
      <c r="P32" s="384"/>
      <c r="Q32" s="385"/>
      <c r="R32" s="383">
        <f t="shared" si="3"/>
        <v>0</v>
      </c>
      <c r="S32" s="384"/>
      <c r="T32" s="384"/>
      <c r="U32" s="384"/>
      <c r="V32" s="384"/>
      <c r="W32" s="384"/>
      <c r="X32" s="372"/>
      <c r="Y32" s="380">
        <f t="shared" si="6"/>
        <v>0</v>
      </c>
      <c r="Z32" s="380">
        <f t="shared" si="5"/>
        <v>0</v>
      </c>
      <c r="AA32" s="372"/>
      <c r="AB32" s="274"/>
      <c r="AC32" s="274"/>
      <c r="AD32" s="274"/>
      <c r="AE32" s="274"/>
    </row>
    <row r="33" spans="1:31" s="275" customFormat="1" ht="16.5" customHeight="1">
      <c r="A33" s="359" t="s">
        <v>340</v>
      </c>
      <c r="B33" s="273" t="s">
        <v>214</v>
      </c>
      <c r="C33" s="381">
        <v>2</v>
      </c>
      <c r="D33" s="381"/>
      <c r="E33" s="382">
        <f t="shared" si="1"/>
        <v>2</v>
      </c>
      <c r="F33" s="381"/>
      <c r="G33" s="389">
        <v>2</v>
      </c>
      <c r="H33" s="382">
        <f>SUM(I33:P33)</f>
        <v>2</v>
      </c>
      <c r="I33" s="381"/>
      <c r="J33" s="381"/>
      <c r="K33" s="381"/>
      <c r="L33" s="389"/>
      <c r="M33" s="389"/>
      <c r="N33" s="381"/>
      <c r="O33" s="389"/>
      <c r="P33" s="389">
        <v>2</v>
      </c>
      <c r="Q33" s="509"/>
      <c r="R33" s="382">
        <f t="shared" si="3"/>
        <v>2</v>
      </c>
      <c r="S33" s="389"/>
      <c r="T33" s="389"/>
      <c r="U33" s="389"/>
      <c r="V33" s="389">
        <v>1</v>
      </c>
      <c r="W33" s="389">
        <v>1</v>
      </c>
      <c r="X33" s="372"/>
      <c r="Y33" s="380">
        <f t="shared" si="6"/>
        <v>0</v>
      </c>
      <c r="Z33" s="380">
        <f>H33-R33</f>
        <v>0</v>
      </c>
      <c r="AA33" s="372"/>
      <c r="AB33" s="274"/>
      <c r="AC33" s="274"/>
      <c r="AD33" s="274"/>
      <c r="AE33" s="274"/>
    </row>
    <row r="34" spans="1:31" s="275" customFormat="1" ht="16.5" customHeight="1">
      <c r="A34" s="359" t="s">
        <v>341</v>
      </c>
      <c r="B34" s="273" t="s">
        <v>215</v>
      </c>
      <c r="C34" s="381"/>
      <c r="D34" s="381"/>
      <c r="E34" s="382">
        <f t="shared" si="1"/>
        <v>0</v>
      </c>
      <c r="F34" s="381"/>
      <c r="G34" s="389"/>
      <c r="H34" s="382">
        <f t="shared" si="2"/>
        <v>0</v>
      </c>
      <c r="I34" s="381"/>
      <c r="J34" s="381"/>
      <c r="K34" s="381"/>
      <c r="L34" s="389"/>
      <c r="M34" s="389"/>
      <c r="N34" s="381"/>
      <c r="O34" s="389"/>
      <c r="P34" s="389"/>
      <c r="Q34" s="509"/>
      <c r="R34" s="382">
        <f t="shared" si="3"/>
        <v>0</v>
      </c>
      <c r="S34" s="389"/>
      <c r="T34" s="389"/>
      <c r="U34" s="389"/>
      <c r="V34" s="389"/>
      <c r="W34" s="389"/>
      <c r="X34" s="372"/>
      <c r="Y34" s="380">
        <f>E34-H34-Q34</f>
        <v>0</v>
      </c>
      <c r="Z34" s="380">
        <f t="shared" si="5"/>
        <v>0</v>
      </c>
      <c r="AA34" s="372"/>
      <c r="AB34" s="274"/>
      <c r="AC34" s="274"/>
      <c r="AD34" s="274"/>
      <c r="AE34" s="274"/>
    </row>
    <row r="35" spans="1:31" s="257" customFormat="1" ht="16.5" customHeight="1">
      <c r="A35" s="376" t="s">
        <v>27</v>
      </c>
      <c r="B35" s="379" t="s">
        <v>362</v>
      </c>
      <c r="C35" s="383"/>
      <c r="D35" s="383"/>
      <c r="E35" s="383">
        <f t="shared" si="1"/>
        <v>0</v>
      </c>
      <c r="F35" s="383"/>
      <c r="G35" s="384"/>
      <c r="H35" s="383">
        <f t="shared" si="2"/>
        <v>0</v>
      </c>
      <c r="I35" s="383"/>
      <c r="J35" s="383"/>
      <c r="K35" s="383"/>
      <c r="L35" s="384"/>
      <c r="M35" s="384"/>
      <c r="N35" s="383"/>
      <c r="O35" s="384"/>
      <c r="P35" s="384"/>
      <c r="Q35" s="385"/>
      <c r="R35" s="383">
        <f t="shared" si="3"/>
        <v>0</v>
      </c>
      <c r="S35" s="384"/>
      <c r="T35" s="384"/>
      <c r="U35" s="384"/>
      <c r="V35" s="384"/>
      <c r="W35" s="384"/>
      <c r="X35" s="371"/>
      <c r="Y35" s="380">
        <f t="shared" si="6"/>
        <v>0</v>
      </c>
      <c r="Z35" s="380">
        <f t="shared" si="5"/>
        <v>0</v>
      </c>
      <c r="AA35" s="371"/>
      <c r="AB35" s="272"/>
      <c r="AC35" s="272"/>
      <c r="AD35" s="272"/>
      <c r="AE35" s="272"/>
    </row>
    <row r="36" spans="1:31" s="257" customFormat="1" ht="16.5" customHeight="1">
      <c r="A36" s="276" t="s">
        <v>355</v>
      </c>
      <c r="B36" s="273" t="s">
        <v>214</v>
      </c>
      <c r="C36" s="381"/>
      <c r="D36" s="381"/>
      <c r="E36" s="382">
        <f t="shared" si="1"/>
        <v>0</v>
      </c>
      <c r="F36" s="381"/>
      <c r="G36" s="389"/>
      <c r="H36" s="382">
        <f t="shared" si="2"/>
        <v>0</v>
      </c>
      <c r="I36" s="381"/>
      <c r="J36" s="381"/>
      <c r="K36" s="381"/>
      <c r="L36" s="389"/>
      <c r="M36" s="389"/>
      <c r="N36" s="381"/>
      <c r="O36" s="389"/>
      <c r="P36" s="389"/>
      <c r="Q36" s="509"/>
      <c r="R36" s="382">
        <f t="shared" si="3"/>
        <v>0</v>
      </c>
      <c r="S36" s="389"/>
      <c r="T36" s="389"/>
      <c r="U36" s="389"/>
      <c r="V36" s="389"/>
      <c r="W36" s="389"/>
      <c r="X36" s="371"/>
      <c r="Y36" s="380">
        <f t="shared" si="6"/>
        <v>0</v>
      </c>
      <c r="Z36" s="380">
        <f t="shared" si="5"/>
        <v>0</v>
      </c>
      <c r="AA36" s="371"/>
      <c r="AB36" s="272"/>
      <c r="AC36" s="272"/>
      <c r="AD36" s="272"/>
      <c r="AE36" s="272"/>
    </row>
    <row r="37" spans="1:27" s="275" customFormat="1" ht="16.5" customHeight="1">
      <c r="A37" s="276" t="s">
        <v>356</v>
      </c>
      <c r="B37" s="273" t="s">
        <v>215</v>
      </c>
      <c r="C37" s="381"/>
      <c r="D37" s="381"/>
      <c r="E37" s="382">
        <f t="shared" si="1"/>
        <v>0</v>
      </c>
      <c r="F37" s="381"/>
      <c r="G37" s="389"/>
      <c r="H37" s="382">
        <f t="shared" si="2"/>
        <v>0</v>
      </c>
      <c r="I37" s="381"/>
      <c r="J37" s="381"/>
      <c r="K37" s="381"/>
      <c r="L37" s="389"/>
      <c r="M37" s="389"/>
      <c r="N37" s="381"/>
      <c r="O37" s="389"/>
      <c r="P37" s="389"/>
      <c r="Q37" s="509"/>
      <c r="R37" s="382">
        <f t="shared" si="3"/>
        <v>0</v>
      </c>
      <c r="S37" s="389"/>
      <c r="T37" s="389"/>
      <c r="U37" s="389"/>
      <c r="V37" s="389"/>
      <c r="W37" s="389"/>
      <c r="X37" s="373"/>
      <c r="Y37" s="380">
        <f t="shared" si="6"/>
        <v>0</v>
      </c>
      <c r="Z37" s="380">
        <f t="shared" si="5"/>
        <v>0</v>
      </c>
      <c r="AA37" s="373"/>
    </row>
    <row r="38" spans="1:27" s="257" customFormat="1" ht="16.5" customHeight="1">
      <c r="A38" s="360"/>
      <c r="B38" s="361"/>
      <c r="C38" s="362"/>
      <c r="D38" s="362"/>
      <c r="E38" s="362"/>
      <c r="F38" s="362"/>
      <c r="G38" s="363"/>
      <c r="H38" s="362"/>
      <c r="I38" s="362"/>
      <c r="J38" s="362"/>
      <c r="K38" s="362"/>
      <c r="L38" s="363"/>
      <c r="M38" s="363"/>
      <c r="N38" s="362"/>
      <c r="O38" s="363"/>
      <c r="P38" s="363"/>
      <c r="Q38" s="364"/>
      <c r="R38" s="362"/>
      <c r="S38" s="363"/>
      <c r="T38" s="363"/>
      <c r="U38" s="363"/>
      <c r="V38" s="363"/>
      <c r="W38" s="363"/>
      <c r="X38" s="374"/>
      <c r="Y38" s="374"/>
      <c r="Z38" s="374"/>
      <c r="AA38" s="374"/>
    </row>
    <row r="39" spans="1:23" ht="18" customHeight="1">
      <c r="A39" s="204"/>
      <c r="B39" s="757" t="str">
        <f>TT!C7</f>
        <v>BR-VT, ngày 03 tháng 06 năm 2022</v>
      </c>
      <c r="C39" s="757"/>
      <c r="D39" s="757"/>
      <c r="E39" s="757"/>
      <c r="F39" s="757"/>
      <c r="G39" s="757"/>
      <c r="H39" s="264"/>
      <c r="I39" s="264"/>
      <c r="J39" s="264"/>
      <c r="K39" s="278"/>
      <c r="L39" s="279"/>
      <c r="M39" s="279"/>
      <c r="N39" s="278"/>
      <c r="O39" s="279"/>
      <c r="P39" s="781" t="str">
        <f>TT!C4</f>
        <v>BR-VT, ngày 03 tháng 06 năm 2022</v>
      </c>
      <c r="Q39" s="781"/>
      <c r="R39" s="781"/>
      <c r="S39" s="781"/>
      <c r="T39" s="781"/>
      <c r="U39" s="781"/>
      <c r="V39" s="781"/>
      <c r="W39" s="205"/>
    </row>
    <row r="40" spans="1:23" ht="18" customHeight="1">
      <c r="A40" s="118"/>
      <c r="B40" s="758" t="s">
        <v>283</v>
      </c>
      <c r="C40" s="758"/>
      <c r="D40" s="758"/>
      <c r="E40" s="758"/>
      <c r="F40" s="758"/>
      <c r="G40" s="758"/>
      <c r="H40" s="265"/>
      <c r="I40" s="265"/>
      <c r="J40" s="265"/>
      <c r="K40" s="280"/>
      <c r="L40" s="280"/>
      <c r="M40" s="280"/>
      <c r="N40" s="281"/>
      <c r="O40" s="277"/>
      <c r="P40" s="784" t="str">
        <f>TT!C5</f>
        <v>KT.CỤC TRƯỞNG
PHÓ CỤC TRƯỞNG</v>
      </c>
      <c r="Q40" s="784"/>
      <c r="R40" s="784"/>
      <c r="S40" s="784"/>
      <c r="T40" s="784"/>
      <c r="U40" s="784"/>
      <c r="V40" s="784"/>
      <c r="W40" s="277"/>
    </row>
    <row r="41" spans="2:22" ht="18" customHeight="1">
      <c r="B41" s="255"/>
      <c r="C41" s="255"/>
      <c r="D41" s="256"/>
      <c r="E41" s="256"/>
      <c r="F41" s="256"/>
      <c r="G41" s="255"/>
      <c r="H41" s="255"/>
      <c r="I41" s="255"/>
      <c r="J41" s="255"/>
      <c r="K41" s="256"/>
      <c r="L41" s="256"/>
      <c r="M41" s="256"/>
      <c r="N41" s="256"/>
      <c r="O41" s="256"/>
      <c r="P41" s="282"/>
      <c r="Q41" s="282"/>
      <c r="R41" s="282"/>
      <c r="S41" s="282"/>
      <c r="T41" s="282"/>
      <c r="U41" s="282"/>
      <c r="V41" s="282"/>
    </row>
    <row r="42" spans="2:22" ht="28.5" customHeight="1">
      <c r="B42" s="255"/>
      <c r="C42" s="255"/>
      <c r="D42" s="256"/>
      <c r="E42" s="256"/>
      <c r="F42" s="256"/>
      <c r="G42" s="255"/>
      <c r="H42" s="255"/>
      <c r="I42" s="255"/>
      <c r="J42" s="255"/>
      <c r="K42" s="256"/>
      <c r="L42" s="256"/>
      <c r="M42" s="256"/>
      <c r="N42" s="256"/>
      <c r="O42" s="256"/>
      <c r="P42" s="282"/>
      <c r="Q42" s="282"/>
      <c r="R42" s="282"/>
      <c r="S42" s="282"/>
      <c r="T42" s="282"/>
      <c r="U42" s="282"/>
      <c r="V42" s="282"/>
    </row>
    <row r="43" spans="2:22" ht="18" customHeight="1">
      <c r="B43" s="255"/>
      <c r="C43" s="255"/>
      <c r="D43" s="256"/>
      <c r="E43" s="256"/>
      <c r="F43" s="256"/>
      <c r="G43" s="255"/>
      <c r="H43" s="255"/>
      <c r="I43" s="255"/>
      <c r="J43" s="255"/>
      <c r="K43" s="256"/>
      <c r="L43" s="256"/>
      <c r="M43" s="256"/>
      <c r="N43" s="256"/>
      <c r="O43" s="256"/>
      <c r="P43" s="282"/>
      <c r="Q43" s="282"/>
      <c r="R43" s="282"/>
      <c r="S43" s="282"/>
      <c r="T43" s="282"/>
      <c r="U43" s="282"/>
      <c r="V43" s="282"/>
    </row>
    <row r="44" spans="2:22" ht="18" customHeight="1">
      <c r="B44" s="759" t="str">
        <f>TT!C6</f>
        <v>Phạm Minh Trí</v>
      </c>
      <c r="C44" s="759"/>
      <c r="D44" s="759"/>
      <c r="E44" s="759"/>
      <c r="F44" s="759"/>
      <c r="G44" s="759"/>
      <c r="H44" s="266"/>
      <c r="I44" s="266"/>
      <c r="J44" s="266"/>
      <c r="K44" s="256"/>
      <c r="L44" s="256"/>
      <c r="M44" s="256"/>
      <c r="N44" s="256"/>
      <c r="O44" s="256"/>
      <c r="P44" s="777" t="str">
        <f>TT!C3</f>
        <v>Võ Đức Tùng</v>
      </c>
      <c r="Q44" s="777"/>
      <c r="R44" s="777"/>
      <c r="S44" s="777"/>
      <c r="T44" s="777"/>
      <c r="U44" s="777"/>
      <c r="V44" s="777"/>
    </row>
  </sheetData>
  <sheetProtection formatCells="0" formatColumns="0" formatRows="0" insertRows="0" deleteRows="0"/>
  <mergeCells count="34">
    <mergeCell ref="E3:Q3"/>
    <mergeCell ref="I6:K6"/>
    <mergeCell ref="L6:N6"/>
    <mergeCell ref="O6:O7"/>
    <mergeCell ref="H4:Q4"/>
    <mergeCell ref="R4:R7"/>
    <mergeCell ref="T5:T7"/>
    <mergeCell ref="I5:P5"/>
    <mergeCell ref="U5:U7"/>
    <mergeCell ref="F6:G6"/>
    <mergeCell ref="P40:V40"/>
    <mergeCell ref="P6:P7"/>
    <mergeCell ref="V5:V7"/>
    <mergeCell ref="Q5:Q7"/>
    <mergeCell ref="A3:A7"/>
    <mergeCell ref="E6:E7"/>
    <mergeCell ref="R3:W3"/>
    <mergeCell ref="E4:G5"/>
    <mergeCell ref="P44:V44"/>
    <mergeCell ref="B39:G39"/>
    <mergeCell ref="B40:G40"/>
    <mergeCell ref="B44:G44"/>
    <mergeCell ref="B3:B7"/>
    <mergeCell ref="P39:V39"/>
    <mergeCell ref="S4:W4"/>
    <mergeCell ref="H5:H7"/>
    <mergeCell ref="W5:W7"/>
    <mergeCell ref="S5:S7"/>
    <mergeCell ref="A1:E1"/>
    <mergeCell ref="F1:Q1"/>
    <mergeCell ref="R1:W1"/>
    <mergeCell ref="R2:W2"/>
    <mergeCell ref="C3:C7"/>
    <mergeCell ref="D3:D7"/>
  </mergeCells>
  <printOptions/>
  <pageMargins left="0.17" right="0.17"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Y26"/>
  <sheetViews>
    <sheetView zoomScale="85" zoomScaleNormal="85" zoomScaleSheetLayoutView="100" zoomScalePageLayoutView="0" workbookViewId="0" topLeftCell="A4">
      <selection activeCell="V17" sqref="V17"/>
    </sheetView>
  </sheetViews>
  <sheetFormatPr defaultColWidth="9.00390625" defaultRowHeight="15.75"/>
  <cols>
    <col min="1" max="1" width="3.875" style="0" customWidth="1"/>
    <col min="2" max="2" width="20.125" style="0" customWidth="1"/>
    <col min="3" max="3" width="5.375" style="112" bestFit="1" customWidth="1"/>
    <col min="4" max="5" width="5.00390625" style="112" bestFit="1" customWidth="1"/>
    <col min="6" max="6" width="5.625" style="112" bestFit="1" customWidth="1"/>
    <col min="7" max="7" width="6.125" style="112" bestFit="1" customWidth="1"/>
    <col min="8" max="8" width="4.625" style="112" bestFit="1" customWidth="1"/>
    <col min="9" max="9" width="5.375" style="112" bestFit="1" customWidth="1"/>
    <col min="10" max="10" width="6.25390625" style="112" bestFit="1" customWidth="1"/>
    <col min="11" max="11" width="5.00390625" style="112" bestFit="1" customWidth="1"/>
    <col min="12" max="12" width="5.875" style="112" bestFit="1" customWidth="1"/>
    <col min="13" max="13" width="6.75390625" style="112" bestFit="1" customWidth="1"/>
    <col min="14" max="14" width="5.125" style="112" bestFit="1" customWidth="1"/>
    <col min="15" max="15" width="6.50390625" style="112" bestFit="1" customWidth="1"/>
    <col min="16" max="16" width="5.875" style="112" bestFit="1" customWidth="1"/>
    <col min="17" max="21" width="7.875" style="112" customWidth="1"/>
    <col min="22" max="25" width="9.00390625" style="461" customWidth="1"/>
  </cols>
  <sheetData>
    <row r="1" spans="1:25" s="460" customFormat="1" ht="58.5" customHeight="1">
      <c r="A1" s="792" t="s">
        <v>326</v>
      </c>
      <c r="B1" s="792"/>
      <c r="C1" s="792"/>
      <c r="D1" s="792"/>
      <c r="E1" s="792"/>
      <c r="F1" s="788" t="s">
        <v>417</v>
      </c>
      <c r="G1" s="788"/>
      <c r="H1" s="788"/>
      <c r="I1" s="788"/>
      <c r="J1" s="788"/>
      <c r="K1" s="788"/>
      <c r="L1" s="788"/>
      <c r="M1" s="788"/>
      <c r="N1" s="788"/>
      <c r="O1" s="788"/>
      <c r="P1" s="788"/>
      <c r="Q1" s="793" t="str">
        <f>TT!C2</f>
        <v>Đơn vị  báo cáo: 
Cục THADS tỉnh Bà Rịa-Vũng Tàu
Đơn vị nhận báo cáo: 
Tổng Cục Thi hành án dân sự</v>
      </c>
      <c r="R1" s="793"/>
      <c r="S1" s="793"/>
      <c r="T1" s="793"/>
      <c r="U1" s="793"/>
      <c r="V1" s="445"/>
      <c r="W1" s="445"/>
      <c r="X1" s="445"/>
      <c r="Y1" s="445"/>
    </row>
    <row r="2" spans="17:21" ht="15.75" customHeight="1">
      <c r="Q2" s="774" t="s">
        <v>216</v>
      </c>
      <c r="R2" s="774"/>
      <c r="S2" s="774"/>
      <c r="T2" s="774"/>
      <c r="U2" s="774"/>
    </row>
    <row r="3" spans="1:23" ht="18.75" customHeight="1">
      <c r="A3" s="790" t="s">
        <v>136</v>
      </c>
      <c r="B3" s="790" t="s">
        <v>157</v>
      </c>
      <c r="C3" s="789" t="s">
        <v>217</v>
      </c>
      <c r="D3" s="789"/>
      <c r="E3" s="789"/>
      <c r="F3" s="789" t="s">
        <v>218</v>
      </c>
      <c r="G3" s="789"/>
      <c r="H3" s="789"/>
      <c r="I3" s="789" t="s">
        <v>219</v>
      </c>
      <c r="J3" s="789"/>
      <c r="K3" s="789"/>
      <c r="L3" s="789" t="s">
        <v>220</v>
      </c>
      <c r="M3" s="789"/>
      <c r="N3" s="789"/>
      <c r="O3" s="789"/>
      <c r="P3" s="789"/>
      <c r="Q3" s="789"/>
      <c r="R3" s="789"/>
      <c r="S3" s="789" t="s">
        <v>221</v>
      </c>
      <c r="T3" s="789"/>
      <c r="U3" s="789"/>
      <c r="W3" s="271" t="s">
        <v>380</v>
      </c>
    </row>
    <row r="4" spans="1:23" ht="18.75" customHeight="1">
      <c r="A4" s="796"/>
      <c r="B4" s="796"/>
      <c r="C4" s="789"/>
      <c r="D4" s="789"/>
      <c r="E4" s="789"/>
      <c r="F4" s="789"/>
      <c r="G4" s="789"/>
      <c r="H4" s="789"/>
      <c r="I4" s="789"/>
      <c r="J4" s="789"/>
      <c r="K4" s="789"/>
      <c r="L4" s="789" t="s">
        <v>222</v>
      </c>
      <c r="M4" s="789"/>
      <c r="N4" s="789"/>
      <c r="O4" s="789"/>
      <c r="P4" s="789" t="s">
        <v>223</v>
      </c>
      <c r="Q4" s="789"/>
      <c r="R4" s="789"/>
      <c r="S4" s="789"/>
      <c r="T4" s="789"/>
      <c r="U4" s="789"/>
      <c r="W4" s="271" t="s">
        <v>373</v>
      </c>
    </row>
    <row r="5" spans="1:21" ht="18.75" customHeight="1">
      <c r="A5" s="796"/>
      <c r="B5" s="796"/>
      <c r="C5" s="789"/>
      <c r="D5" s="789"/>
      <c r="E5" s="789"/>
      <c r="F5" s="789"/>
      <c r="G5" s="789"/>
      <c r="H5" s="789"/>
      <c r="I5" s="789"/>
      <c r="J5" s="789"/>
      <c r="K5" s="789"/>
      <c r="L5" s="790" t="s">
        <v>12</v>
      </c>
      <c r="M5" s="789" t="s">
        <v>4</v>
      </c>
      <c r="N5" s="789"/>
      <c r="O5" s="789"/>
      <c r="P5" s="790" t="s">
        <v>12</v>
      </c>
      <c r="Q5" s="789" t="s">
        <v>4</v>
      </c>
      <c r="R5" s="789"/>
      <c r="S5" s="789"/>
      <c r="T5" s="789"/>
      <c r="U5" s="789"/>
    </row>
    <row r="6" spans="1:21" ht="48" customHeight="1">
      <c r="A6" s="796"/>
      <c r="B6" s="796"/>
      <c r="C6" s="790" t="s">
        <v>224</v>
      </c>
      <c r="D6" s="790" t="s">
        <v>225</v>
      </c>
      <c r="E6" s="790" t="s">
        <v>226</v>
      </c>
      <c r="F6" s="790" t="s">
        <v>227</v>
      </c>
      <c r="G6" s="790" t="s">
        <v>225</v>
      </c>
      <c r="H6" s="790" t="s">
        <v>226</v>
      </c>
      <c r="I6" s="790" t="s">
        <v>224</v>
      </c>
      <c r="J6" s="790" t="s">
        <v>225</v>
      </c>
      <c r="K6" s="790" t="s">
        <v>226</v>
      </c>
      <c r="L6" s="796"/>
      <c r="M6" s="790" t="s">
        <v>214</v>
      </c>
      <c r="N6" s="790" t="s">
        <v>215</v>
      </c>
      <c r="O6" s="790" t="s">
        <v>228</v>
      </c>
      <c r="P6" s="796"/>
      <c r="Q6" s="790" t="s">
        <v>229</v>
      </c>
      <c r="R6" s="790" t="s">
        <v>230</v>
      </c>
      <c r="S6" s="790" t="s">
        <v>12</v>
      </c>
      <c r="T6" s="790" t="s">
        <v>231</v>
      </c>
      <c r="U6" s="790" t="s">
        <v>198</v>
      </c>
    </row>
    <row r="7" spans="1:21" ht="15.75">
      <c r="A7" s="791"/>
      <c r="B7" s="791"/>
      <c r="C7" s="791"/>
      <c r="D7" s="791"/>
      <c r="E7" s="791"/>
      <c r="F7" s="791"/>
      <c r="G7" s="791"/>
      <c r="H7" s="791"/>
      <c r="I7" s="791"/>
      <c r="J7" s="791"/>
      <c r="K7" s="791"/>
      <c r="L7" s="791"/>
      <c r="M7" s="791"/>
      <c r="N7" s="791"/>
      <c r="O7" s="791"/>
      <c r="P7" s="791"/>
      <c r="Q7" s="791"/>
      <c r="R7" s="791"/>
      <c r="S7" s="791"/>
      <c r="T7" s="791"/>
      <c r="U7" s="791"/>
    </row>
    <row r="8" spans="1:24" ht="15.75">
      <c r="A8" s="797" t="s">
        <v>3</v>
      </c>
      <c r="B8" s="797"/>
      <c r="C8" s="113">
        <v>1</v>
      </c>
      <c r="D8" s="114">
        <v>2</v>
      </c>
      <c r="E8" s="114">
        <v>3</v>
      </c>
      <c r="F8" s="114">
        <v>4</v>
      </c>
      <c r="G8" s="114">
        <v>5</v>
      </c>
      <c r="H8" s="114">
        <v>6</v>
      </c>
      <c r="I8" s="114">
        <v>7</v>
      </c>
      <c r="J8" s="114">
        <v>8</v>
      </c>
      <c r="K8" s="114">
        <v>9</v>
      </c>
      <c r="L8" s="114">
        <v>10</v>
      </c>
      <c r="M8" s="114">
        <v>11</v>
      </c>
      <c r="N8" s="114">
        <v>12</v>
      </c>
      <c r="O8" s="114">
        <v>13</v>
      </c>
      <c r="P8" s="114">
        <v>14</v>
      </c>
      <c r="Q8" s="114">
        <v>15</v>
      </c>
      <c r="R8" s="114">
        <v>16</v>
      </c>
      <c r="S8" s="114">
        <v>17</v>
      </c>
      <c r="T8" s="114">
        <v>18</v>
      </c>
      <c r="U8" s="114">
        <v>19</v>
      </c>
      <c r="V8" s="512" t="s">
        <v>397</v>
      </c>
      <c r="W8" s="512"/>
      <c r="X8" s="512"/>
    </row>
    <row r="9" spans="1:25" s="283" customFormat="1" ht="22.5" customHeight="1">
      <c r="A9" s="795" t="s">
        <v>12</v>
      </c>
      <c r="B9" s="795"/>
      <c r="C9" s="431">
        <f>SUM(C10:C18)</f>
        <v>16</v>
      </c>
      <c r="D9" s="431">
        <f aca="true" t="shared" si="0" ref="D9:U9">SUM(D10:D18)</f>
        <v>16</v>
      </c>
      <c r="E9" s="431">
        <f t="shared" si="0"/>
        <v>11</v>
      </c>
      <c r="F9" s="431">
        <f t="shared" si="0"/>
        <v>0</v>
      </c>
      <c r="G9" s="431">
        <f t="shared" si="0"/>
        <v>0</v>
      </c>
      <c r="H9" s="431">
        <f t="shared" si="0"/>
        <v>0</v>
      </c>
      <c r="I9" s="431">
        <f t="shared" si="0"/>
        <v>13</v>
      </c>
      <c r="J9" s="431">
        <f t="shared" si="0"/>
        <v>13</v>
      </c>
      <c r="K9" s="431">
        <f t="shared" si="0"/>
        <v>10</v>
      </c>
      <c r="L9" s="431">
        <f t="shared" si="0"/>
        <v>11</v>
      </c>
      <c r="M9" s="431">
        <f t="shared" si="0"/>
        <v>3</v>
      </c>
      <c r="N9" s="431">
        <f t="shared" si="0"/>
        <v>2</v>
      </c>
      <c r="O9" s="431">
        <f t="shared" si="0"/>
        <v>6</v>
      </c>
      <c r="P9" s="431">
        <f t="shared" si="0"/>
        <v>11</v>
      </c>
      <c r="Q9" s="431">
        <f t="shared" si="0"/>
        <v>11</v>
      </c>
      <c r="R9" s="431">
        <f t="shared" si="0"/>
        <v>0</v>
      </c>
      <c r="S9" s="431">
        <f>SUM(S10:S18)</f>
        <v>11</v>
      </c>
      <c r="T9" s="431">
        <f t="shared" si="0"/>
        <v>10</v>
      </c>
      <c r="U9" s="431">
        <f t="shared" si="0"/>
        <v>1</v>
      </c>
      <c r="V9" s="466">
        <f>L9-P9</f>
        <v>0</v>
      </c>
      <c r="W9" s="466">
        <f>Q9-T9-U9</f>
        <v>0</v>
      </c>
      <c r="X9" s="466">
        <f>P9-E9-H9</f>
        <v>0</v>
      </c>
      <c r="Y9" s="465">
        <f>Q9-T9-U9</f>
        <v>0</v>
      </c>
    </row>
    <row r="10" spans="1:25" s="283" customFormat="1" ht="22.5" customHeight="1">
      <c r="A10" s="284">
        <v>1</v>
      </c>
      <c r="B10" s="394" t="s">
        <v>350</v>
      </c>
      <c r="C10" s="530">
        <v>5</v>
      </c>
      <c r="D10" s="530">
        <v>5</v>
      </c>
      <c r="E10" s="531">
        <v>3</v>
      </c>
      <c r="F10" s="530">
        <v>0</v>
      </c>
      <c r="G10" s="530">
        <v>0</v>
      </c>
      <c r="H10" s="431">
        <v>0</v>
      </c>
      <c r="I10" s="530">
        <v>2</v>
      </c>
      <c r="J10" s="530">
        <v>2</v>
      </c>
      <c r="K10" s="530">
        <v>2</v>
      </c>
      <c r="L10" s="431">
        <f>M10+N10+O10</f>
        <v>3</v>
      </c>
      <c r="M10" s="530">
        <v>1</v>
      </c>
      <c r="N10" s="530"/>
      <c r="O10" s="530">
        <v>2</v>
      </c>
      <c r="P10" s="431">
        <f>Q10+R10</f>
        <v>3</v>
      </c>
      <c r="Q10" s="530">
        <v>3</v>
      </c>
      <c r="R10" s="530"/>
      <c r="S10" s="431">
        <f>T10+U10</f>
        <v>3</v>
      </c>
      <c r="T10" s="530">
        <v>3</v>
      </c>
      <c r="U10" s="530"/>
      <c r="V10" s="466">
        <f>L10-P10</f>
        <v>0</v>
      </c>
      <c r="W10" s="466">
        <f>Q10-T10-U10</f>
        <v>0</v>
      </c>
      <c r="X10" s="466">
        <f>P10-E10-H10</f>
        <v>0</v>
      </c>
      <c r="Y10" s="465">
        <f aca="true" t="shared" si="1" ref="Y10:Y18">Q10-T10-U10</f>
        <v>0</v>
      </c>
    </row>
    <row r="11" spans="1:25" s="283" customFormat="1" ht="22.5" customHeight="1">
      <c r="A11" s="284">
        <v>2</v>
      </c>
      <c r="B11" s="395" t="str">
        <f>'06'!B12</f>
        <v>Chi cục THADS Bà Rịa</v>
      </c>
      <c r="C11" s="530">
        <v>1</v>
      </c>
      <c r="D11" s="530">
        <v>2</v>
      </c>
      <c r="E11" s="431">
        <v>1</v>
      </c>
      <c r="F11" s="530">
        <v>0</v>
      </c>
      <c r="G11" s="530">
        <v>0</v>
      </c>
      <c r="H11" s="431">
        <v>0</v>
      </c>
      <c r="I11" s="530">
        <v>1</v>
      </c>
      <c r="J11" s="530">
        <v>2</v>
      </c>
      <c r="K11" s="530">
        <v>1</v>
      </c>
      <c r="L11" s="431">
        <f aca="true" t="shared" si="2" ref="L11:L18">M11+N11+O11</f>
        <v>1</v>
      </c>
      <c r="M11" s="530"/>
      <c r="N11" s="530">
        <v>1</v>
      </c>
      <c r="O11" s="530"/>
      <c r="P11" s="431">
        <f aca="true" t="shared" si="3" ref="P11:P18">Q11+R11</f>
        <v>1</v>
      </c>
      <c r="Q11" s="530">
        <v>1</v>
      </c>
      <c r="R11" s="530"/>
      <c r="S11" s="431">
        <f aca="true" t="shared" si="4" ref="S11:S18">T11+U11</f>
        <v>1</v>
      </c>
      <c r="T11" s="530">
        <v>1</v>
      </c>
      <c r="U11" s="530"/>
      <c r="V11" s="466">
        <f>L11-P11</f>
        <v>0</v>
      </c>
      <c r="W11" s="466">
        <f aca="true" t="shared" si="5" ref="W11:W17">Q11-T11-U11</f>
        <v>0</v>
      </c>
      <c r="X11" s="466">
        <f>P11-E11-H11</f>
        <v>0</v>
      </c>
      <c r="Y11" s="465">
        <f t="shared" si="1"/>
        <v>0</v>
      </c>
    </row>
    <row r="12" spans="1:25" s="283" customFormat="1" ht="22.5" customHeight="1">
      <c r="A12" s="284">
        <v>3</v>
      </c>
      <c r="B12" s="395" t="str">
        <f>'06'!B13</f>
        <v>Chi cục THADS Côn Đảo</v>
      </c>
      <c r="C12" s="530">
        <v>4</v>
      </c>
      <c r="D12" s="530">
        <v>4</v>
      </c>
      <c r="E12" s="431">
        <v>4</v>
      </c>
      <c r="F12" s="530">
        <v>0</v>
      </c>
      <c r="G12" s="530">
        <v>0</v>
      </c>
      <c r="H12" s="431">
        <v>0</v>
      </c>
      <c r="I12" s="530">
        <v>4</v>
      </c>
      <c r="J12" s="530">
        <v>4</v>
      </c>
      <c r="K12" s="530">
        <v>4</v>
      </c>
      <c r="L12" s="431">
        <f t="shared" si="2"/>
        <v>4</v>
      </c>
      <c r="M12" s="530"/>
      <c r="N12" s="530"/>
      <c r="O12" s="530">
        <v>4</v>
      </c>
      <c r="P12" s="431">
        <f t="shared" si="3"/>
        <v>4</v>
      </c>
      <c r="Q12" s="530">
        <v>4</v>
      </c>
      <c r="R12" s="530"/>
      <c r="S12" s="431">
        <f t="shared" si="4"/>
        <v>4</v>
      </c>
      <c r="T12" s="530">
        <v>4</v>
      </c>
      <c r="U12" s="530"/>
      <c r="V12" s="466">
        <f aca="true" t="shared" si="6" ref="V12:V18">L12-P12</f>
        <v>0</v>
      </c>
      <c r="W12" s="466">
        <f t="shared" si="5"/>
        <v>0</v>
      </c>
      <c r="X12" s="466">
        <f aca="true" t="shared" si="7" ref="X12:X18">P12-E12-H12</f>
        <v>0</v>
      </c>
      <c r="Y12" s="465">
        <f t="shared" si="1"/>
        <v>0</v>
      </c>
    </row>
    <row r="13" spans="1:25" s="283" customFormat="1" ht="22.5" customHeight="1">
      <c r="A13" s="284">
        <v>4</v>
      </c>
      <c r="B13" s="395" t="str">
        <f>'06'!B14</f>
        <v>Chi cục THADS Châu Đức</v>
      </c>
      <c r="C13" s="530"/>
      <c r="D13" s="530"/>
      <c r="E13" s="431"/>
      <c r="F13" s="530">
        <v>0</v>
      </c>
      <c r="G13" s="530">
        <v>0</v>
      </c>
      <c r="H13" s="431">
        <v>0</v>
      </c>
      <c r="I13" s="530"/>
      <c r="J13" s="530"/>
      <c r="K13" s="530"/>
      <c r="L13" s="431">
        <f t="shared" si="2"/>
        <v>0</v>
      </c>
      <c r="M13" s="530"/>
      <c r="N13" s="530"/>
      <c r="O13" s="530"/>
      <c r="P13" s="431">
        <f t="shared" si="3"/>
        <v>0</v>
      </c>
      <c r="Q13" s="530"/>
      <c r="R13" s="530"/>
      <c r="S13" s="431">
        <f t="shared" si="4"/>
        <v>0</v>
      </c>
      <c r="T13" s="530"/>
      <c r="U13" s="530"/>
      <c r="V13" s="466">
        <f t="shared" si="6"/>
        <v>0</v>
      </c>
      <c r="W13" s="466">
        <f t="shared" si="5"/>
        <v>0</v>
      </c>
      <c r="X13" s="466">
        <f t="shared" si="7"/>
        <v>0</v>
      </c>
      <c r="Y13" s="465">
        <f t="shared" si="1"/>
        <v>0</v>
      </c>
    </row>
    <row r="14" spans="1:25" s="283" customFormat="1" ht="22.5" customHeight="1">
      <c r="A14" s="284">
        <v>5</v>
      </c>
      <c r="B14" s="395" t="str">
        <f>'06'!B15</f>
        <v>Chi cục THADS Đất Đỏ</v>
      </c>
      <c r="C14" s="530"/>
      <c r="D14" s="530"/>
      <c r="E14" s="431"/>
      <c r="F14" s="530">
        <v>0</v>
      </c>
      <c r="G14" s="530">
        <v>0</v>
      </c>
      <c r="H14" s="431">
        <v>0</v>
      </c>
      <c r="I14" s="530"/>
      <c r="J14" s="530"/>
      <c r="K14" s="530"/>
      <c r="L14" s="431">
        <f t="shared" si="2"/>
        <v>0</v>
      </c>
      <c r="M14" s="530"/>
      <c r="N14" s="530"/>
      <c r="O14" s="530"/>
      <c r="P14" s="431">
        <f t="shared" si="3"/>
        <v>0</v>
      </c>
      <c r="Q14" s="530"/>
      <c r="R14" s="530"/>
      <c r="S14" s="431">
        <f t="shared" si="4"/>
        <v>0</v>
      </c>
      <c r="T14" s="530"/>
      <c r="U14" s="530"/>
      <c r="V14" s="466">
        <f t="shared" si="6"/>
        <v>0</v>
      </c>
      <c r="W14" s="466">
        <f t="shared" si="5"/>
        <v>0</v>
      </c>
      <c r="X14" s="466">
        <f t="shared" si="7"/>
        <v>0</v>
      </c>
      <c r="Y14" s="465">
        <f t="shared" si="1"/>
        <v>0</v>
      </c>
    </row>
    <row r="15" spans="1:25" s="283" customFormat="1" ht="22.5" customHeight="1">
      <c r="A15" s="284">
        <v>6</v>
      </c>
      <c r="B15" s="395" t="str">
        <f>'06'!B16</f>
        <v>Chi cục THADS Long Điền</v>
      </c>
      <c r="C15" s="530"/>
      <c r="D15" s="530"/>
      <c r="E15" s="431"/>
      <c r="F15" s="530">
        <v>0</v>
      </c>
      <c r="G15" s="530">
        <v>0</v>
      </c>
      <c r="H15" s="431">
        <v>0</v>
      </c>
      <c r="I15" s="530"/>
      <c r="J15" s="530"/>
      <c r="K15" s="530"/>
      <c r="L15" s="431">
        <f t="shared" si="2"/>
        <v>0</v>
      </c>
      <c r="M15" s="530"/>
      <c r="N15" s="530"/>
      <c r="O15" s="530"/>
      <c r="P15" s="431">
        <f t="shared" si="3"/>
        <v>0</v>
      </c>
      <c r="Q15" s="530"/>
      <c r="R15" s="530"/>
      <c r="S15" s="431">
        <f t="shared" si="4"/>
        <v>0</v>
      </c>
      <c r="T15" s="530"/>
      <c r="U15" s="530"/>
      <c r="V15" s="466">
        <f t="shared" si="6"/>
        <v>0</v>
      </c>
      <c r="W15" s="466">
        <f t="shared" si="5"/>
        <v>0</v>
      </c>
      <c r="X15" s="466">
        <f t="shared" si="7"/>
        <v>0</v>
      </c>
      <c r="Y15" s="465">
        <f t="shared" si="1"/>
        <v>0</v>
      </c>
    </row>
    <row r="16" spans="1:25" s="283" customFormat="1" ht="22.5" customHeight="1">
      <c r="A16" s="284">
        <v>7</v>
      </c>
      <c r="B16" s="395" t="str">
        <f>'06'!B17</f>
        <v>Chi cục THADS Phú Mỹ</v>
      </c>
      <c r="C16" s="530">
        <v>1</v>
      </c>
      <c r="D16" s="530">
        <v>1</v>
      </c>
      <c r="E16" s="431">
        <v>1</v>
      </c>
      <c r="F16" s="530">
        <v>0</v>
      </c>
      <c r="G16" s="530">
        <v>0</v>
      </c>
      <c r="H16" s="431">
        <v>0</v>
      </c>
      <c r="I16" s="530">
        <v>1</v>
      </c>
      <c r="J16" s="530">
        <v>1</v>
      </c>
      <c r="K16" s="530">
        <v>1</v>
      </c>
      <c r="L16" s="431">
        <f t="shared" si="2"/>
        <v>1</v>
      </c>
      <c r="M16" s="530"/>
      <c r="N16" s="530">
        <v>1</v>
      </c>
      <c r="O16" s="530"/>
      <c r="P16" s="431">
        <f t="shared" si="3"/>
        <v>1</v>
      </c>
      <c r="Q16" s="530">
        <v>1</v>
      </c>
      <c r="R16" s="530"/>
      <c r="S16" s="431">
        <f t="shared" si="4"/>
        <v>1</v>
      </c>
      <c r="T16" s="530">
        <v>1</v>
      </c>
      <c r="U16" s="530"/>
      <c r="V16" s="466">
        <f t="shared" si="6"/>
        <v>0</v>
      </c>
      <c r="W16" s="466">
        <f t="shared" si="5"/>
        <v>0</v>
      </c>
      <c r="X16" s="466">
        <f t="shared" si="7"/>
        <v>0</v>
      </c>
      <c r="Y16" s="465">
        <f t="shared" si="1"/>
        <v>0</v>
      </c>
    </row>
    <row r="17" spans="1:25" s="283" customFormat="1" ht="22.5" customHeight="1">
      <c r="A17" s="284">
        <v>8</v>
      </c>
      <c r="B17" s="395" t="str">
        <f>'06'!B18</f>
        <v>Chi cục THADS Vũng Tàu</v>
      </c>
      <c r="C17" s="530">
        <v>5</v>
      </c>
      <c r="D17" s="530">
        <v>4</v>
      </c>
      <c r="E17" s="431">
        <v>2</v>
      </c>
      <c r="F17" s="530">
        <v>0</v>
      </c>
      <c r="G17" s="530">
        <v>0</v>
      </c>
      <c r="H17" s="431">
        <v>0</v>
      </c>
      <c r="I17" s="530">
        <v>5</v>
      </c>
      <c r="J17" s="530">
        <v>4</v>
      </c>
      <c r="K17" s="530">
        <v>2</v>
      </c>
      <c r="L17" s="431">
        <f t="shared" si="2"/>
        <v>2</v>
      </c>
      <c r="M17" s="530">
        <v>2</v>
      </c>
      <c r="N17" s="530"/>
      <c r="O17" s="530"/>
      <c r="P17" s="431">
        <f t="shared" si="3"/>
        <v>2</v>
      </c>
      <c r="Q17" s="530">
        <v>2</v>
      </c>
      <c r="R17" s="530"/>
      <c r="S17" s="431">
        <f t="shared" si="4"/>
        <v>2</v>
      </c>
      <c r="T17" s="530">
        <v>1</v>
      </c>
      <c r="U17" s="530">
        <v>1</v>
      </c>
      <c r="V17" s="466">
        <f t="shared" si="6"/>
        <v>0</v>
      </c>
      <c r="W17" s="466">
        <f t="shared" si="5"/>
        <v>0</v>
      </c>
      <c r="X17" s="466">
        <f>P17-E17-H17</f>
        <v>0</v>
      </c>
      <c r="Y17" s="465">
        <f>Q17-T17-U17</f>
        <v>0</v>
      </c>
    </row>
    <row r="18" spans="1:25" s="283" customFormat="1" ht="22.5" customHeight="1">
      <c r="A18" s="284">
        <v>9</v>
      </c>
      <c r="B18" s="395" t="str">
        <f>'06'!B19</f>
        <v>Chi cục THADS Xuyên Mộc</v>
      </c>
      <c r="C18" s="530"/>
      <c r="D18" s="530"/>
      <c r="E18" s="431"/>
      <c r="F18" s="530">
        <v>0</v>
      </c>
      <c r="G18" s="530">
        <v>0</v>
      </c>
      <c r="H18" s="431">
        <v>0</v>
      </c>
      <c r="I18" s="530"/>
      <c r="J18" s="530"/>
      <c r="K18" s="530"/>
      <c r="L18" s="431">
        <f t="shared" si="2"/>
        <v>0</v>
      </c>
      <c r="M18" s="530"/>
      <c r="N18" s="530"/>
      <c r="O18" s="530"/>
      <c r="P18" s="431">
        <f t="shared" si="3"/>
        <v>0</v>
      </c>
      <c r="Q18" s="530"/>
      <c r="R18" s="530"/>
      <c r="S18" s="431">
        <f t="shared" si="4"/>
        <v>0</v>
      </c>
      <c r="T18" s="530"/>
      <c r="U18" s="530"/>
      <c r="V18" s="466">
        <f t="shared" si="6"/>
        <v>0</v>
      </c>
      <c r="W18" s="466">
        <f>Q18-T18-U18</f>
        <v>0</v>
      </c>
      <c r="X18" s="466">
        <f t="shared" si="7"/>
        <v>0</v>
      </c>
      <c r="Y18" s="465">
        <f t="shared" si="1"/>
        <v>0</v>
      </c>
    </row>
    <row r="19" spans="1:22" ht="17.25" customHeight="1">
      <c r="A19" s="204"/>
      <c r="B19" s="757" t="str">
        <f>TT!C7</f>
        <v>BR-VT, ngày 03 tháng 06 năm 2022</v>
      </c>
      <c r="C19" s="757"/>
      <c r="D19" s="757"/>
      <c r="E19" s="757"/>
      <c r="F19" s="757"/>
      <c r="G19" s="757"/>
      <c r="H19" s="264"/>
      <c r="I19" s="264"/>
      <c r="J19" s="264"/>
      <c r="K19" s="278"/>
      <c r="L19" s="279"/>
      <c r="M19" s="279"/>
      <c r="N19" s="278"/>
      <c r="O19" s="794" t="str">
        <f>TT!C4</f>
        <v>BR-VT, ngày 03 tháng 06 năm 2022</v>
      </c>
      <c r="P19" s="794"/>
      <c r="Q19" s="794"/>
      <c r="R19" s="794"/>
      <c r="S19" s="794"/>
      <c r="T19" s="794"/>
      <c r="U19" s="256"/>
      <c r="V19" s="463"/>
    </row>
    <row r="20" spans="1:22" ht="17.25" customHeight="1">
      <c r="A20" s="118"/>
      <c r="B20" s="758" t="s">
        <v>283</v>
      </c>
      <c r="C20" s="758"/>
      <c r="D20" s="758"/>
      <c r="E20" s="758"/>
      <c r="F20" s="758"/>
      <c r="G20" s="758"/>
      <c r="H20" s="265"/>
      <c r="I20" s="265"/>
      <c r="J20" s="265"/>
      <c r="K20" s="280"/>
      <c r="L20" s="280"/>
      <c r="M20" s="280"/>
      <c r="N20" s="281"/>
      <c r="O20" s="759" t="str">
        <f>TT!C5</f>
        <v>KT.CỤC TRƯỞNG
PHÓ CỤC TRƯỞNG</v>
      </c>
      <c r="P20" s="759"/>
      <c r="Q20" s="759"/>
      <c r="R20" s="759"/>
      <c r="S20" s="759"/>
      <c r="T20" s="759"/>
      <c r="U20" s="256"/>
      <c r="V20" s="464"/>
    </row>
    <row r="21" spans="1:22" ht="17.25" customHeight="1">
      <c r="A21" s="3"/>
      <c r="B21" s="255"/>
      <c r="C21" s="255"/>
      <c r="D21" s="256"/>
      <c r="E21" s="256"/>
      <c r="F21" s="256"/>
      <c r="G21" s="255"/>
      <c r="H21" s="255"/>
      <c r="I21" s="255"/>
      <c r="J21" s="255"/>
      <c r="K21" s="256"/>
      <c r="L21" s="256"/>
      <c r="M21" s="256"/>
      <c r="N21" s="256"/>
      <c r="O21" s="256"/>
      <c r="P21" s="266"/>
      <c r="Q21" s="266"/>
      <c r="R21" s="266"/>
      <c r="S21" s="256"/>
      <c r="T21" s="256"/>
      <c r="U21" s="256"/>
      <c r="V21" s="365"/>
    </row>
    <row r="22" spans="1:22" ht="17.25" customHeight="1">
      <c r="A22" s="3"/>
      <c r="B22" s="255"/>
      <c r="C22" s="255"/>
      <c r="D22" s="256"/>
      <c r="E22" s="256"/>
      <c r="F22" s="256"/>
      <c r="G22" s="255"/>
      <c r="H22" s="255"/>
      <c r="I22" s="255"/>
      <c r="J22" s="255"/>
      <c r="K22" s="256"/>
      <c r="L22" s="256"/>
      <c r="M22" s="256"/>
      <c r="N22" s="256"/>
      <c r="O22" s="256"/>
      <c r="P22" s="271"/>
      <c r="Q22" s="271"/>
      <c r="R22" s="271"/>
      <c r="S22" s="271"/>
      <c r="T22" s="271"/>
      <c r="U22" s="271"/>
      <c r="V22" s="365"/>
    </row>
    <row r="23" spans="1:22" ht="17.25" customHeight="1">
      <c r="A23" s="3"/>
      <c r="B23" s="255"/>
      <c r="C23" s="255"/>
      <c r="D23" s="256"/>
      <c r="E23" s="256"/>
      <c r="F23" s="256"/>
      <c r="G23" s="255"/>
      <c r="H23" s="255"/>
      <c r="I23" s="255"/>
      <c r="J23" s="255"/>
      <c r="K23" s="256"/>
      <c r="L23" s="256"/>
      <c r="M23" s="256"/>
      <c r="N23" s="256"/>
      <c r="O23" s="256"/>
      <c r="P23" s="271"/>
      <c r="Q23" s="271"/>
      <c r="R23" s="271"/>
      <c r="S23" s="271"/>
      <c r="T23" s="271"/>
      <c r="U23" s="271"/>
      <c r="V23" s="365"/>
    </row>
    <row r="24" spans="1:22" ht="17.25" customHeight="1">
      <c r="A24" s="3"/>
      <c r="B24" s="759" t="str">
        <f>TT!C6</f>
        <v>Phạm Minh Trí</v>
      </c>
      <c r="C24" s="759"/>
      <c r="D24" s="759"/>
      <c r="E24" s="759"/>
      <c r="F24" s="759"/>
      <c r="G24" s="759"/>
      <c r="H24" s="266"/>
      <c r="I24" s="266"/>
      <c r="J24" s="266"/>
      <c r="K24" s="256"/>
      <c r="L24" s="256"/>
      <c r="M24" s="256"/>
      <c r="N24" s="256"/>
      <c r="O24" s="759" t="str">
        <f>TT!C3</f>
        <v>Võ Đức Tùng</v>
      </c>
      <c r="P24" s="759"/>
      <c r="Q24" s="759"/>
      <c r="R24" s="759"/>
      <c r="S24" s="759"/>
      <c r="T24" s="759"/>
      <c r="U24" s="256"/>
      <c r="V24" s="365"/>
    </row>
    <row r="25" spans="1:21" ht="17.25" customHeight="1">
      <c r="A25" s="271"/>
      <c r="B25" s="271"/>
      <c r="C25" s="271"/>
      <c r="D25" s="271"/>
      <c r="E25" s="271"/>
      <c r="F25" s="271"/>
      <c r="G25" s="271"/>
      <c r="H25" s="271"/>
      <c r="I25" s="271"/>
      <c r="J25" s="271"/>
      <c r="K25" s="271"/>
      <c r="L25" s="271"/>
      <c r="M25" s="271"/>
      <c r="N25" s="271"/>
      <c r="O25" s="271"/>
      <c r="P25" s="255"/>
      <c r="Q25" s="255"/>
      <c r="R25" s="255"/>
      <c r="S25" s="256"/>
      <c r="T25" s="256"/>
      <c r="U25" s="256"/>
    </row>
    <row r="26" spans="1:21" ht="16.5">
      <c r="A26" s="271"/>
      <c r="B26" s="271"/>
      <c r="C26" s="271"/>
      <c r="D26" s="271"/>
      <c r="E26" s="271"/>
      <c r="F26" s="271"/>
      <c r="G26" s="271"/>
      <c r="H26" s="271"/>
      <c r="I26" s="271"/>
      <c r="J26" s="271"/>
      <c r="K26" s="271"/>
      <c r="L26" s="271"/>
      <c r="M26" s="271"/>
      <c r="N26" s="271"/>
      <c r="O26" s="271"/>
      <c r="P26" s="266"/>
      <c r="Q26" s="266"/>
      <c r="R26" s="266"/>
      <c r="S26" s="256"/>
      <c r="T26" s="256"/>
      <c r="U26" s="256"/>
    </row>
  </sheetData>
  <sheetProtection formatCells="0" formatColumns="0" formatRows="0" insertRows="0" deleteRows="0"/>
  <mergeCells count="42">
    <mergeCell ref="L5:L7"/>
    <mergeCell ref="M6:M7"/>
    <mergeCell ref="S6:S7"/>
    <mergeCell ref="T6:T7"/>
    <mergeCell ref="U6:U7"/>
    <mergeCell ref="N6:N7"/>
    <mergeCell ref="O6:O7"/>
    <mergeCell ref="P5:P7"/>
    <mergeCell ref="Q6:Q7"/>
    <mergeCell ref="R6:R7"/>
    <mergeCell ref="I6:I7"/>
    <mergeCell ref="J6:J7"/>
    <mergeCell ref="K6:K7"/>
    <mergeCell ref="G6:G7"/>
    <mergeCell ref="H6:H7"/>
    <mergeCell ref="A8:B8"/>
    <mergeCell ref="A9:B9"/>
    <mergeCell ref="A3:A7"/>
    <mergeCell ref="B3:B7"/>
    <mergeCell ref="C6:C7"/>
    <mergeCell ref="B19:G19"/>
    <mergeCell ref="B20:G20"/>
    <mergeCell ref="S3:U5"/>
    <mergeCell ref="L4:O4"/>
    <mergeCell ref="P4:R4"/>
    <mergeCell ref="M5:O5"/>
    <mergeCell ref="B24:G24"/>
    <mergeCell ref="O19:T19"/>
    <mergeCell ref="O20:T20"/>
    <mergeCell ref="O24:T24"/>
    <mergeCell ref="D6:D7"/>
    <mergeCell ref="C3:E5"/>
    <mergeCell ref="F1:P1"/>
    <mergeCell ref="Q5:R5"/>
    <mergeCell ref="E6:E7"/>
    <mergeCell ref="F6:F7"/>
    <mergeCell ref="I3:K5"/>
    <mergeCell ref="L3:R3"/>
    <mergeCell ref="A1:E1"/>
    <mergeCell ref="Q1:U1"/>
    <mergeCell ref="Q2:U2"/>
    <mergeCell ref="F3:H5"/>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Z27"/>
  <sheetViews>
    <sheetView zoomScale="85" zoomScaleNormal="85" zoomScaleSheetLayoutView="100" zoomScalePageLayoutView="0" workbookViewId="0" topLeftCell="A4">
      <selection activeCell="X17" sqref="X17"/>
    </sheetView>
  </sheetViews>
  <sheetFormatPr defaultColWidth="9.00390625" defaultRowHeight="15.75"/>
  <cols>
    <col min="1" max="1" width="3.75390625" style="119" customWidth="1"/>
    <col min="2" max="2" width="20.25390625" style="119" customWidth="1"/>
    <col min="3" max="3" width="5.75390625" style="1" customWidth="1"/>
    <col min="4" max="4" width="5.00390625" style="1" customWidth="1"/>
    <col min="5" max="6" width="5.75390625" style="1" customWidth="1"/>
    <col min="7" max="7" width="4.875" style="1" customWidth="1"/>
    <col min="8" max="16" width="5.75390625" style="1" customWidth="1"/>
    <col min="17" max="17" width="5.25390625" style="1" customWidth="1"/>
    <col min="18" max="24" width="6.625" style="1" customWidth="1"/>
    <col min="25" max="25" width="37.125" style="1" bestFit="1" customWidth="1"/>
    <col min="26" max="16384" width="9.00390625" style="1" customWidth="1"/>
  </cols>
  <sheetData>
    <row r="1" spans="1:24" ht="64.5" customHeight="1">
      <c r="A1" s="611" t="s">
        <v>327</v>
      </c>
      <c r="B1" s="611"/>
      <c r="C1" s="611"/>
      <c r="D1" s="611"/>
      <c r="E1" s="611"/>
      <c r="F1" s="558" t="s">
        <v>420</v>
      </c>
      <c r="G1" s="558"/>
      <c r="H1" s="558"/>
      <c r="I1" s="558"/>
      <c r="J1" s="558"/>
      <c r="K1" s="558"/>
      <c r="L1" s="558"/>
      <c r="M1" s="558"/>
      <c r="N1" s="558"/>
      <c r="O1" s="558"/>
      <c r="P1" s="558"/>
      <c r="Q1" s="558"/>
      <c r="R1" s="609" t="str">
        <f>TT!C2</f>
        <v>Đơn vị  báo cáo: 
Cục THADS tỉnh Bà Rịa-Vũng Tàu
Đơn vị nhận báo cáo: 
Tổng Cục Thi hành án dân sự</v>
      </c>
      <c r="S1" s="609"/>
      <c r="T1" s="609"/>
      <c r="U1" s="609"/>
      <c r="V1" s="609"/>
      <c r="W1" s="609"/>
      <c r="X1" s="609"/>
    </row>
    <row r="2" spans="1:24" ht="14.25" customHeight="1">
      <c r="A2" s="23"/>
      <c r="B2" s="3"/>
      <c r="C2" s="3"/>
      <c r="D2" s="3"/>
      <c r="E2" s="32"/>
      <c r="F2" s="37"/>
      <c r="G2" s="37"/>
      <c r="H2" s="799"/>
      <c r="I2" s="799"/>
      <c r="J2" s="167"/>
      <c r="K2" s="115"/>
      <c r="L2" s="800"/>
      <c r="M2" s="800"/>
      <c r="N2" s="800"/>
      <c r="O2" s="800"/>
      <c r="P2" s="800"/>
      <c r="Q2" s="116"/>
      <c r="R2" s="801"/>
      <c r="S2" s="801"/>
      <c r="T2" s="801"/>
      <c r="U2" s="801"/>
      <c r="V2" s="801"/>
      <c r="W2" s="801"/>
      <c r="X2" s="801"/>
    </row>
    <row r="3" spans="1:24" s="117" customFormat="1" ht="15.75" customHeight="1">
      <c r="A3" s="705" t="s">
        <v>232</v>
      </c>
      <c r="B3" s="811" t="s">
        <v>157</v>
      </c>
      <c r="C3" s="803" t="s">
        <v>287</v>
      </c>
      <c r="D3" s="804"/>
      <c r="E3" s="804"/>
      <c r="F3" s="804"/>
      <c r="G3" s="804"/>
      <c r="H3" s="804"/>
      <c r="I3" s="804"/>
      <c r="J3" s="805"/>
      <c r="K3" s="806" t="s">
        <v>308</v>
      </c>
      <c r="L3" s="807"/>
      <c r="M3" s="807"/>
      <c r="N3" s="807"/>
      <c r="O3" s="807"/>
      <c r="P3" s="807"/>
      <c r="Q3" s="808"/>
      <c r="R3" s="802" t="s">
        <v>309</v>
      </c>
      <c r="S3" s="802"/>
      <c r="T3" s="802"/>
      <c r="U3" s="802"/>
      <c r="V3" s="802"/>
      <c r="W3" s="802"/>
      <c r="X3" s="802"/>
    </row>
    <row r="4" spans="1:24" s="117" customFormat="1" ht="39.75" customHeight="1">
      <c r="A4" s="705"/>
      <c r="B4" s="811"/>
      <c r="C4" s="705" t="s">
        <v>233</v>
      </c>
      <c r="D4" s="705" t="s">
        <v>234</v>
      </c>
      <c r="E4" s="705"/>
      <c r="F4" s="705"/>
      <c r="G4" s="705"/>
      <c r="H4" s="705" t="s">
        <v>235</v>
      </c>
      <c r="I4" s="705"/>
      <c r="J4" s="705"/>
      <c r="K4" s="798" t="s">
        <v>236</v>
      </c>
      <c r="L4" s="798" t="s">
        <v>237</v>
      </c>
      <c r="M4" s="798"/>
      <c r="N4" s="798"/>
      <c r="O4" s="798" t="s">
        <v>238</v>
      </c>
      <c r="P4" s="798"/>
      <c r="Q4" s="798"/>
      <c r="R4" s="798" t="s">
        <v>239</v>
      </c>
      <c r="S4" s="798" t="s">
        <v>240</v>
      </c>
      <c r="T4" s="798"/>
      <c r="U4" s="798"/>
      <c r="V4" s="798" t="s">
        <v>241</v>
      </c>
      <c r="W4" s="798"/>
      <c r="X4" s="798"/>
    </row>
    <row r="5" spans="1:24" s="117" customFormat="1" ht="17.25" customHeight="1">
      <c r="A5" s="705"/>
      <c r="B5" s="811"/>
      <c r="C5" s="705"/>
      <c r="D5" s="705" t="s">
        <v>242</v>
      </c>
      <c r="E5" s="705" t="s">
        <v>243</v>
      </c>
      <c r="F5" s="705" t="s">
        <v>244</v>
      </c>
      <c r="G5" s="705" t="s">
        <v>230</v>
      </c>
      <c r="H5" s="705" t="s">
        <v>245</v>
      </c>
      <c r="I5" s="705" t="s">
        <v>246</v>
      </c>
      <c r="J5" s="705" t="s">
        <v>247</v>
      </c>
      <c r="K5" s="798"/>
      <c r="L5" s="798" t="s">
        <v>245</v>
      </c>
      <c r="M5" s="798" t="s">
        <v>246</v>
      </c>
      <c r="N5" s="705" t="s">
        <v>247</v>
      </c>
      <c r="O5" s="798" t="s">
        <v>245</v>
      </c>
      <c r="P5" s="798" t="s">
        <v>246</v>
      </c>
      <c r="Q5" s="705" t="s">
        <v>247</v>
      </c>
      <c r="R5" s="798"/>
      <c r="S5" s="798" t="s">
        <v>245</v>
      </c>
      <c r="T5" s="798" t="s">
        <v>246</v>
      </c>
      <c r="U5" s="705" t="s">
        <v>247</v>
      </c>
      <c r="V5" s="798" t="s">
        <v>245</v>
      </c>
      <c r="W5" s="798" t="s">
        <v>246</v>
      </c>
      <c r="X5" s="705" t="s">
        <v>247</v>
      </c>
    </row>
    <row r="6" spans="1:24" s="117" customFormat="1" ht="17.25" customHeight="1">
      <c r="A6" s="705"/>
      <c r="B6" s="811"/>
      <c r="C6" s="705"/>
      <c r="D6" s="705"/>
      <c r="E6" s="705"/>
      <c r="F6" s="705"/>
      <c r="G6" s="705"/>
      <c r="H6" s="705"/>
      <c r="I6" s="705"/>
      <c r="J6" s="705"/>
      <c r="K6" s="798"/>
      <c r="L6" s="798"/>
      <c r="M6" s="798"/>
      <c r="N6" s="705"/>
      <c r="O6" s="798"/>
      <c r="P6" s="798"/>
      <c r="Q6" s="705"/>
      <c r="R6" s="798"/>
      <c r="S6" s="798"/>
      <c r="T6" s="798"/>
      <c r="U6" s="705"/>
      <c r="V6" s="798"/>
      <c r="W6" s="798"/>
      <c r="X6" s="705"/>
    </row>
    <row r="7" spans="1:24" ht="17.25" customHeight="1">
      <c r="A7" s="705"/>
      <c r="B7" s="811"/>
      <c r="C7" s="705"/>
      <c r="D7" s="705"/>
      <c r="E7" s="705"/>
      <c r="F7" s="705"/>
      <c r="G7" s="705"/>
      <c r="H7" s="705"/>
      <c r="I7" s="705"/>
      <c r="J7" s="705"/>
      <c r="K7" s="798"/>
      <c r="L7" s="798"/>
      <c r="M7" s="798"/>
      <c r="N7" s="705"/>
      <c r="O7" s="798"/>
      <c r="P7" s="798"/>
      <c r="Q7" s="705"/>
      <c r="R7" s="798"/>
      <c r="S7" s="798"/>
      <c r="T7" s="798"/>
      <c r="U7" s="705"/>
      <c r="V7" s="798"/>
      <c r="W7" s="798"/>
      <c r="X7" s="705"/>
    </row>
    <row r="8" spans="1:24" ht="17.25" customHeight="1">
      <c r="A8" s="704" t="s">
        <v>3</v>
      </c>
      <c r="B8" s="809"/>
      <c r="C8" s="111">
        <v>1</v>
      </c>
      <c r="D8" s="111">
        <v>2</v>
      </c>
      <c r="E8" s="111" t="s">
        <v>19</v>
      </c>
      <c r="F8" s="111">
        <v>4</v>
      </c>
      <c r="G8" s="111">
        <v>5</v>
      </c>
      <c r="H8" s="111">
        <v>6</v>
      </c>
      <c r="I8" s="111">
        <v>7</v>
      </c>
      <c r="J8" s="111">
        <v>8</v>
      </c>
      <c r="K8" s="111">
        <v>9</v>
      </c>
      <c r="L8" s="111">
        <v>10</v>
      </c>
      <c r="M8" s="111">
        <v>11</v>
      </c>
      <c r="N8" s="111">
        <v>12</v>
      </c>
      <c r="O8" s="111">
        <v>13</v>
      </c>
      <c r="P8" s="111">
        <v>14</v>
      </c>
      <c r="Q8" s="111">
        <v>15</v>
      </c>
      <c r="R8" s="111">
        <v>16</v>
      </c>
      <c r="S8" s="111">
        <v>17</v>
      </c>
      <c r="T8" s="111">
        <v>18</v>
      </c>
      <c r="U8" s="111">
        <v>19</v>
      </c>
      <c r="V8" s="111">
        <v>20</v>
      </c>
      <c r="W8" s="111">
        <v>21</v>
      </c>
      <c r="X8" s="111">
        <v>22</v>
      </c>
    </row>
    <row r="9" spans="1:26" s="288" customFormat="1" ht="21" customHeight="1">
      <c r="A9" s="810" t="s">
        <v>248</v>
      </c>
      <c r="B9" s="810"/>
      <c r="C9" s="418">
        <f>C10+C11</f>
        <v>1</v>
      </c>
      <c r="D9" s="418">
        <f aca="true" t="shared" si="0" ref="D9:X9">D10+D11</f>
        <v>0</v>
      </c>
      <c r="E9" s="418">
        <f t="shared" si="0"/>
        <v>0</v>
      </c>
      <c r="F9" s="418">
        <f t="shared" si="0"/>
        <v>0</v>
      </c>
      <c r="G9" s="418">
        <f t="shared" si="0"/>
        <v>1</v>
      </c>
      <c r="H9" s="418">
        <f t="shared" si="0"/>
        <v>1</v>
      </c>
      <c r="I9" s="418">
        <f t="shared" si="0"/>
        <v>0</v>
      </c>
      <c r="J9" s="418">
        <f t="shared" si="0"/>
        <v>0</v>
      </c>
      <c r="K9" s="418">
        <f t="shared" si="0"/>
        <v>0</v>
      </c>
      <c r="L9" s="418">
        <f t="shared" si="0"/>
        <v>0</v>
      </c>
      <c r="M9" s="418">
        <f t="shared" si="0"/>
        <v>0</v>
      </c>
      <c r="N9" s="418">
        <f t="shared" si="0"/>
        <v>0</v>
      </c>
      <c r="O9" s="418">
        <f t="shared" si="0"/>
        <v>0</v>
      </c>
      <c r="P9" s="418">
        <f t="shared" si="0"/>
        <v>0</v>
      </c>
      <c r="Q9" s="418">
        <f t="shared" si="0"/>
        <v>0</v>
      </c>
      <c r="R9" s="418">
        <f>R10+R11</f>
        <v>6</v>
      </c>
      <c r="S9" s="418">
        <f t="shared" si="0"/>
        <v>0</v>
      </c>
      <c r="T9" s="418">
        <f t="shared" si="0"/>
        <v>0</v>
      </c>
      <c r="U9" s="418">
        <f t="shared" si="0"/>
        <v>0</v>
      </c>
      <c r="V9" s="418">
        <f t="shared" si="0"/>
        <v>2</v>
      </c>
      <c r="W9" s="418">
        <f t="shared" si="0"/>
        <v>0</v>
      </c>
      <c r="X9" s="418">
        <f t="shared" si="0"/>
        <v>4</v>
      </c>
      <c r="Z9" s="288" t="s">
        <v>382</v>
      </c>
    </row>
    <row r="10" spans="1:26" s="288" customFormat="1" ht="21" customHeight="1">
      <c r="A10" s="289" t="s">
        <v>0</v>
      </c>
      <c r="B10" s="400" t="s">
        <v>350</v>
      </c>
      <c r="C10" s="418">
        <f>SUM(D10:G10)</f>
        <v>0</v>
      </c>
      <c r="D10" s="401"/>
      <c r="E10" s="401"/>
      <c r="F10" s="401"/>
      <c r="G10" s="401"/>
      <c r="H10" s="522"/>
      <c r="I10" s="522"/>
      <c r="J10" s="522"/>
      <c r="K10" s="418">
        <f>SUM(L10:N10)</f>
        <v>0</v>
      </c>
      <c r="L10" s="401"/>
      <c r="M10" s="401"/>
      <c r="N10" s="401"/>
      <c r="O10" s="401"/>
      <c r="P10" s="401"/>
      <c r="Q10" s="401"/>
      <c r="R10" s="484">
        <f>SUM(S10:X10)</f>
        <v>1</v>
      </c>
      <c r="S10" s="485"/>
      <c r="T10" s="485"/>
      <c r="U10" s="401"/>
      <c r="V10" s="485"/>
      <c r="W10" s="401"/>
      <c r="X10" s="485">
        <v>1</v>
      </c>
      <c r="Z10" s="288" t="s">
        <v>383</v>
      </c>
    </row>
    <row r="11" spans="1:26" s="288" customFormat="1" ht="21" customHeight="1">
      <c r="A11" s="419" t="s">
        <v>1</v>
      </c>
      <c r="B11" s="420" t="s">
        <v>8</v>
      </c>
      <c r="C11" s="418">
        <f>SUM(C12:C19)</f>
        <v>1</v>
      </c>
      <c r="D11" s="418">
        <f aca="true" t="shared" si="1" ref="D11:X11">SUM(D12:D19)</f>
        <v>0</v>
      </c>
      <c r="E11" s="418">
        <f t="shared" si="1"/>
        <v>0</v>
      </c>
      <c r="F11" s="418">
        <f t="shared" si="1"/>
        <v>0</v>
      </c>
      <c r="G11" s="418">
        <f t="shared" si="1"/>
        <v>1</v>
      </c>
      <c r="H11" s="418">
        <f t="shared" si="1"/>
        <v>1</v>
      </c>
      <c r="I11" s="418">
        <f t="shared" si="1"/>
        <v>0</v>
      </c>
      <c r="J11" s="418">
        <f t="shared" si="1"/>
        <v>0</v>
      </c>
      <c r="K11" s="418">
        <f t="shared" si="1"/>
        <v>0</v>
      </c>
      <c r="L11" s="418">
        <f t="shared" si="1"/>
        <v>0</v>
      </c>
      <c r="M11" s="418">
        <f t="shared" si="1"/>
        <v>0</v>
      </c>
      <c r="N11" s="418">
        <f t="shared" si="1"/>
        <v>0</v>
      </c>
      <c r="O11" s="418">
        <f t="shared" si="1"/>
        <v>0</v>
      </c>
      <c r="P11" s="418">
        <f t="shared" si="1"/>
        <v>0</v>
      </c>
      <c r="Q11" s="418">
        <f t="shared" si="1"/>
        <v>0</v>
      </c>
      <c r="R11" s="418">
        <f t="shared" si="1"/>
        <v>5</v>
      </c>
      <c r="S11" s="418">
        <f t="shared" si="1"/>
        <v>0</v>
      </c>
      <c r="T11" s="418">
        <f t="shared" si="1"/>
        <v>0</v>
      </c>
      <c r="U11" s="418">
        <f t="shared" si="1"/>
        <v>0</v>
      </c>
      <c r="V11" s="418">
        <f t="shared" si="1"/>
        <v>2</v>
      </c>
      <c r="W11" s="418">
        <f t="shared" si="1"/>
        <v>0</v>
      </c>
      <c r="X11" s="418">
        <f t="shared" si="1"/>
        <v>3</v>
      </c>
      <c r="Z11" s="288" t="s">
        <v>384</v>
      </c>
    </row>
    <row r="12" spans="1:26" s="288" customFormat="1" ht="21" customHeight="1">
      <c r="A12" s="399">
        <v>1</v>
      </c>
      <c r="B12" s="514" t="str">
        <f>'06'!B12</f>
        <v>Chi cục THADS Bà Rịa</v>
      </c>
      <c r="C12" s="418">
        <f>SUM(D12:G12)</f>
        <v>0</v>
      </c>
      <c r="D12" s="401"/>
      <c r="E12" s="401"/>
      <c r="F12" s="401"/>
      <c r="G12" s="401"/>
      <c r="H12" s="520"/>
      <c r="I12" s="520"/>
      <c r="J12" s="520"/>
      <c r="K12" s="418">
        <f>SUM(L12:N12)</f>
        <v>0</v>
      </c>
      <c r="L12" s="401"/>
      <c r="M12" s="401"/>
      <c r="N12" s="401"/>
      <c r="O12" s="401"/>
      <c r="P12" s="401"/>
      <c r="Q12" s="401"/>
      <c r="R12" s="484">
        <f>SUM(S12:X12)</f>
        <v>0</v>
      </c>
      <c r="S12" s="485"/>
      <c r="T12" s="485"/>
      <c r="U12" s="401"/>
      <c r="V12" s="485"/>
      <c r="W12" s="401"/>
      <c r="X12" s="485"/>
      <c r="Z12" s="288" t="s">
        <v>385</v>
      </c>
    </row>
    <row r="13" spans="1:26" s="288" customFormat="1" ht="21" customHeight="1">
      <c r="A13" s="399">
        <v>2</v>
      </c>
      <c r="B13" s="514" t="str">
        <f>'06'!B13</f>
        <v>Chi cục THADS Côn Đảo</v>
      </c>
      <c r="C13" s="418">
        <f aca="true" t="shared" si="2" ref="C13:C19">SUM(D13:G13)</f>
        <v>0</v>
      </c>
      <c r="D13" s="401"/>
      <c r="E13" s="401"/>
      <c r="F13" s="401"/>
      <c r="G13" s="401"/>
      <c r="H13" s="521"/>
      <c r="I13" s="521"/>
      <c r="J13" s="521"/>
      <c r="K13" s="418">
        <f aca="true" t="shared" si="3" ref="K13:K19">SUM(L13:N13)</f>
        <v>0</v>
      </c>
      <c r="L13" s="387"/>
      <c r="M13" s="387"/>
      <c r="N13" s="387"/>
      <c r="O13" s="387"/>
      <c r="P13" s="387"/>
      <c r="Q13" s="387"/>
      <c r="R13" s="484">
        <f aca="true" t="shared" si="4" ref="R13:R19">SUM(S13:X13)</f>
        <v>0</v>
      </c>
      <c r="S13" s="513"/>
      <c r="T13" s="485"/>
      <c r="U13" s="387"/>
      <c r="V13" s="485"/>
      <c r="W13" s="387"/>
      <c r="X13" s="485"/>
      <c r="Z13" s="288" t="s">
        <v>386</v>
      </c>
    </row>
    <row r="14" spans="1:26" s="288" customFormat="1" ht="21" customHeight="1">
      <c r="A14" s="399">
        <v>3</v>
      </c>
      <c r="B14" s="514" t="str">
        <f>'06'!B14</f>
        <v>Chi cục THADS Châu Đức</v>
      </c>
      <c r="C14" s="418">
        <f t="shared" si="2"/>
        <v>0</v>
      </c>
      <c r="D14" s="401"/>
      <c r="E14" s="401"/>
      <c r="F14" s="401"/>
      <c r="G14" s="401"/>
      <c r="H14" s="521"/>
      <c r="I14" s="521"/>
      <c r="J14" s="521"/>
      <c r="K14" s="418">
        <f t="shared" si="3"/>
        <v>0</v>
      </c>
      <c r="L14" s="387"/>
      <c r="M14" s="387"/>
      <c r="N14" s="387"/>
      <c r="O14" s="387"/>
      <c r="P14" s="387"/>
      <c r="Q14" s="387"/>
      <c r="R14" s="484">
        <f t="shared" si="4"/>
        <v>1</v>
      </c>
      <c r="S14" s="513"/>
      <c r="T14" s="485"/>
      <c r="U14" s="387"/>
      <c r="V14" s="485">
        <v>1</v>
      </c>
      <c r="W14" s="387"/>
      <c r="X14" s="485"/>
      <c r="Z14" s="288" t="s">
        <v>387</v>
      </c>
    </row>
    <row r="15" spans="1:26" s="288" customFormat="1" ht="21" customHeight="1">
      <c r="A15" s="399">
        <v>4</v>
      </c>
      <c r="B15" s="514" t="str">
        <f>'06'!B15</f>
        <v>Chi cục THADS Đất Đỏ</v>
      </c>
      <c r="C15" s="418">
        <f t="shared" si="2"/>
        <v>0</v>
      </c>
      <c r="D15" s="401"/>
      <c r="E15" s="401"/>
      <c r="F15" s="401"/>
      <c r="G15" s="401"/>
      <c r="H15" s="521"/>
      <c r="I15" s="521"/>
      <c r="J15" s="521"/>
      <c r="K15" s="418">
        <f t="shared" si="3"/>
        <v>0</v>
      </c>
      <c r="L15" s="387"/>
      <c r="M15" s="387"/>
      <c r="N15" s="387"/>
      <c r="O15" s="387"/>
      <c r="P15" s="387"/>
      <c r="Q15" s="387"/>
      <c r="R15" s="484">
        <f t="shared" si="4"/>
        <v>0</v>
      </c>
      <c r="S15" s="513"/>
      <c r="T15" s="485"/>
      <c r="U15" s="387"/>
      <c r="V15" s="485"/>
      <c r="W15" s="387"/>
      <c r="X15" s="485"/>
      <c r="Z15" s="288" t="s">
        <v>388</v>
      </c>
    </row>
    <row r="16" spans="1:24" s="288" customFormat="1" ht="21" customHeight="1">
      <c r="A16" s="399">
        <v>5</v>
      </c>
      <c r="B16" s="514" t="str">
        <f>'06'!B16</f>
        <v>Chi cục THADS Long Điền</v>
      </c>
      <c r="C16" s="418">
        <f t="shared" si="2"/>
        <v>0</v>
      </c>
      <c r="D16" s="401"/>
      <c r="E16" s="401"/>
      <c r="F16" s="401"/>
      <c r="G16" s="401"/>
      <c r="H16" s="521"/>
      <c r="I16" s="521"/>
      <c r="J16" s="521"/>
      <c r="K16" s="418">
        <f t="shared" si="3"/>
        <v>0</v>
      </c>
      <c r="L16" s="387"/>
      <c r="M16" s="387"/>
      <c r="N16" s="387"/>
      <c r="O16" s="387"/>
      <c r="P16" s="387"/>
      <c r="Q16" s="387"/>
      <c r="R16" s="484">
        <f t="shared" si="4"/>
        <v>1</v>
      </c>
      <c r="S16" s="485"/>
      <c r="T16" s="485"/>
      <c r="U16" s="387"/>
      <c r="V16" s="485"/>
      <c r="W16" s="387"/>
      <c r="X16" s="485">
        <v>1</v>
      </c>
    </row>
    <row r="17" spans="1:24" s="288" customFormat="1" ht="21" customHeight="1">
      <c r="A17" s="399">
        <v>6</v>
      </c>
      <c r="B17" s="514" t="str">
        <f>'06'!B17</f>
        <v>Chi cục THADS Phú Mỹ</v>
      </c>
      <c r="C17" s="418">
        <f t="shared" si="2"/>
        <v>0</v>
      </c>
      <c r="D17" s="401"/>
      <c r="E17" s="401"/>
      <c r="F17" s="401"/>
      <c r="G17" s="401"/>
      <c r="H17" s="521"/>
      <c r="I17" s="521"/>
      <c r="J17" s="521"/>
      <c r="K17" s="418">
        <f t="shared" si="3"/>
        <v>0</v>
      </c>
      <c r="L17" s="387"/>
      <c r="M17" s="387"/>
      <c r="N17" s="387"/>
      <c r="O17" s="387"/>
      <c r="P17" s="387"/>
      <c r="Q17" s="387"/>
      <c r="R17" s="484">
        <f t="shared" si="4"/>
        <v>1</v>
      </c>
      <c r="S17" s="485"/>
      <c r="T17" s="485"/>
      <c r="U17" s="387"/>
      <c r="V17" s="485"/>
      <c r="W17" s="387"/>
      <c r="X17" s="485">
        <v>1</v>
      </c>
    </row>
    <row r="18" spans="1:24" s="288" customFormat="1" ht="21" customHeight="1">
      <c r="A18" s="399">
        <v>7</v>
      </c>
      <c r="B18" s="514" t="str">
        <f>'06'!B18</f>
        <v>Chi cục THADS Vũng Tàu</v>
      </c>
      <c r="C18" s="418">
        <f t="shared" si="2"/>
        <v>1</v>
      </c>
      <c r="D18" s="401"/>
      <c r="E18" s="401"/>
      <c r="F18" s="401"/>
      <c r="G18" s="401">
        <v>1</v>
      </c>
      <c r="H18" s="521">
        <v>1</v>
      </c>
      <c r="I18" s="521"/>
      <c r="J18" s="521"/>
      <c r="K18" s="418">
        <f t="shared" si="3"/>
        <v>0</v>
      </c>
      <c r="L18" s="387"/>
      <c r="M18" s="387"/>
      <c r="N18" s="387"/>
      <c r="O18" s="387"/>
      <c r="P18" s="387"/>
      <c r="Q18" s="387"/>
      <c r="R18" s="484">
        <f t="shared" si="4"/>
        <v>1</v>
      </c>
      <c r="S18" s="485"/>
      <c r="T18" s="485"/>
      <c r="U18" s="387"/>
      <c r="V18" s="485">
        <v>1</v>
      </c>
      <c r="W18" s="387"/>
      <c r="X18" s="485"/>
    </row>
    <row r="19" spans="1:24" s="288" customFormat="1" ht="21" customHeight="1">
      <c r="A19" s="399">
        <v>8</v>
      </c>
      <c r="B19" s="514" t="str">
        <f>'06'!B19</f>
        <v>Chi cục THADS Xuyên Mộc</v>
      </c>
      <c r="C19" s="418">
        <f t="shared" si="2"/>
        <v>0</v>
      </c>
      <c r="D19" s="401"/>
      <c r="E19" s="401"/>
      <c r="F19" s="401"/>
      <c r="G19" s="401"/>
      <c r="H19" s="521"/>
      <c r="I19" s="521"/>
      <c r="J19" s="521"/>
      <c r="K19" s="418">
        <f t="shared" si="3"/>
        <v>0</v>
      </c>
      <c r="L19" s="387"/>
      <c r="M19" s="387"/>
      <c r="N19" s="387"/>
      <c r="O19" s="387"/>
      <c r="P19" s="387"/>
      <c r="Q19" s="387"/>
      <c r="R19" s="484">
        <f t="shared" si="4"/>
        <v>1</v>
      </c>
      <c r="S19" s="485"/>
      <c r="T19" s="485"/>
      <c r="U19" s="387"/>
      <c r="V19" s="485"/>
      <c r="W19" s="387"/>
      <c r="X19" s="485">
        <v>1</v>
      </c>
    </row>
    <row r="20" spans="1:25" ht="24.75" customHeight="1">
      <c r="A20" s="204"/>
      <c r="B20" s="757" t="str">
        <f>TT!C7</f>
        <v>BR-VT, ngày 03 tháng 06 năm 2022</v>
      </c>
      <c r="C20" s="757"/>
      <c r="D20" s="757"/>
      <c r="E20" s="757"/>
      <c r="F20" s="757"/>
      <c r="G20" s="757"/>
      <c r="H20" s="264"/>
      <c r="I20" s="264"/>
      <c r="J20" s="264"/>
      <c r="K20" s="278"/>
      <c r="L20" s="279"/>
      <c r="M20" s="279"/>
      <c r="N20" s="278"/>
      <c r="O20" s="794" t="str">
        <f>TT!C4</f>
        <v>BR-VT, ngày 03 tháng 06 năm 2022</v>
      </c>
      <c r="P20" s="794"/>
      <c r="Q20" s="794"/>
      <c r="R20" s="794"/>
      <c r="S20" s="794"/>
      <c r="T20" s="794"/>
      <c r="U20" s="794"/>
      <c r="V20" s="97"/>
      <c r="W20" s="97"/>
      <c r="X20" s="97"/>
      <c r="Y20" s="118"/>
    </row>
    <row r="21" spans="1:21" ht="16.5">
      <c r="A21" s="118"/>
      <c r="B21" s="758" t="s">
        <v>283</v>
      </c>
      <c r="C21" s="758"/>
      <c r="D21" s="758"/>
      <c r="E21" s="758"/>
      <c r="F21" s="758"/>
      <c r="G21" s="758"/>
      <c r="H21" s="265"/>
      <c r="I21" s="265"/>
      <c r="J21" s="265"/>
      <c r="K21" s="280"/>
      <c r="L21" s="280"/>
      <c r="M21" s="280"/>
      <c r="N21" s="281"/>
      <c r="O21" s="759" t="str">
        <f>TT!C5</f>
        <v>KT.CỤC TRƯỞNG
PHÓ CỤC TRƯỞNG</v>
      </c>
      <c r="P21" s="759"/>
      <c r="Q21" s="759"/>
      <c r="R21" s="759"/>
      <c r="S21" s="759"/>
      <c r="T21" s="759"/>
      <c r="U21" s="759"/>
    </row>
    <row r="22" spans="1:21" ht="16.5">
      <c r="A22" s="3"/>
      <c r="B22" s="255"/>
      <c r="C22" s="255"/>
      <c r="D22" s="256"/>
      <c r="E22" s="256"/>
      <c r="F22" s="256"/>
      <c r="G22" s="255"/>
      <c r="H22" s="255"/>
      <c r="I22" s="255"/>
      <c r="J22" s="255"/>
      <c r="K22" s="256"/>
      <c r="L22" s="256"/>
      <c r="M22" s="256"/>
      <c r="N22" s="256"/>
      <c r="O22" s="256"/>
      <c r="P22" s="266"/>
      <c r="Q22" s="266"/>
      <c r="R22" s="266"/>
      <c r="S22" s="256"/>
      <c r="T22" s="256"/>
      <c r="U22" s="256"/>
    </row>
    <row r="23" spans="1:21" ht="24.75" customHeight="1">
      <c r="A23" s="3"/>
      <c r="B23" s="255"/>
      <c r="C23" s="255"/>
      <c r="D23" s="256"/>
      <c r="E23" s="256"/>
      <c r="F23" s="256"/>
      <c r="G23" s="255"/>
      <c r="H23" s="255"/>
      <c r="I23" s="255"/>
      <c r="J23" s="255"/>
      <c r="K23" s="256"/>
      <c r="L23" s="256"/>
      <c r="M23" s="256"/>
      <c r="N23" s="256"/>
      <c r="O23" s="256"/>
      <c r="P23" s="271"/>
      <c r="Q23" s="271"/>
      <c r="R23" s="271"/>
      <c r="S23" s="271"/>
      <c r="T23" s="271"/>
      <c r="U23" s="271"/>
    </row>
    <row r="24" spans="1:21" ht="16.5">
      <c r="A24" s="3"/>
      <c r="B24" s="255"/>
      <c r="C24" s="255"/>
      <c r="D24" s="256"/>
      <c r="E24" s="256"/>
      <c r="F24" s="256"/>
      <c r="G24" s="255"/>
      <c r="H24" s="255"/>
      <c r="I24" s="255"/>
      <c r="J24" s="255"/>
      <c r="K24" s="256"/>
      <c r="L24" s="256"/>
      <c r="M24" s="256"/>
      <c r="N24" s="256"/>
      <c r="O24" s="256"/>
      <c r="P24" s="271"/>
      <c r="Q24" s="271"/>
      <c r="R24" s="271"/>
      <c r="S24" s="271"/>
      <c r="T24" s="271"/>
      <c r="U24" s="271"/>
    </row>
    <row r="25" spans="1:21" ht="16.5">
      <c r="A25" s="3"/>
      <c r="B25" s="759" t="str">
        <f>TT!C6</f>
        <v>Phạm Minh Trí</v>
      </c>
      <c r="C25" s="759"/>
      <c r="D25" s="759"/>
      <c r="E25" s="759"/>
      <c r="F25" s="759"/>
      <c r="G25" s="759"/>
      <c r="H25" s="266"/>
      <c r="I25" s="266"/>
      <c r="J25" s="266"/>
      <c r="K25" s="256"/>
      <c r="L25" s="256"/>
      <c r="M25" s="256"/>
      <c r="N25" s="256"/>
      <c r="O25" s="759" t="str">
        <f>TT!C3</f>
        <v>Võ Đức Tùng</v>
      </c>
      <c r="P25" s="759"/>
      <c r="Q25" s="759"/>
      <c r="R25" s="759"/>
      <c r="S25" s="759"/>
      <c r="T25" s="759"/>
      <c r="U25" s="759"/>
    </row>
    <row r="26" spans="1:21" ht="16.5">
      <c r="A26" s="271"/>
      <c r="B26" s="271"/>
      <c r="C26" s="271"/>
      <c r="D26" s="271"/>
      <c r="E26" s="271"/>
      <c r="F26" s="271"/>
      <c r="G26" s="271"/>
      <c r="H26" s="271"/>
      <c r="I26" s="271"/>
      <c r="J26" s="271"/>
      <c r="K26" s="271"/>
      <c r="L26" s="271"/>
      <c r="M26" s="271"/>
      <c r="N26" s="271"/>
      <c r="O26" s="271"/>
      <c r="P26" s="255"/>
      <c r="Q26" s="255"/>
      <c r="R26" s="255"/>
      <c r="S26" s="256"/>
      <c r="T26" s="256"/>
      <c r="U26" s="256"/>
    </row>
    <row r="27" spans="1:21" ht="16.5">
      <c r="A27" s="271"/>
      <c r="B27" s="271"/>
      <c r="C27" s="271"/>
      <c r="D27" s="271"/>
      <c r="E27" s="271"/>
      <c r="F27" s="271"/>
      <c r="G27" s="271"/>
      <c r="H27" s="271"/>
      <c r="I27" s="271"/>
      <c r="J27" s="271"/>
      <c r="K27" s="271"/>
      <c r="L27" s="271"/>
      <c r="M27" s="271"/>
      <c r="N27" s="271"/>
      <c r="O27" s="271"/>
      <c r="P27" s="266"/>
      <c r="Q27" s="266"/>
      <c r="R27" s="266"/>
      <c r="S27" s="256"/>
      <c r="T27" s="256"/>
      <c r="U27" s="256"/>
    </row>
  </sheetData>
  <sheetProtection formatCells="0" formatColumns="0" formatRows="0" insertRows="0" deleteRows="0"/>
  <mergeCells count="47">
    <mergeCell ref="B25:G25"/>
    <mergeCell ref="O20:U20"/>
    <mergeCell ref="O21:U21"/>
    <mergeCell ref="O25:U25"/>
    <mergeCell ref="W5:W7"/>
    <mergeCell ref="Q5:Q7"/>
    <mergeCell ref="S5:S7"/>
    <mergeCell ref="T5:T7"/>
    <mergeCell ref="U5:U7"/>
    <mergeCell ref="V5:V7"/>
    <mergeCell ref="R4:R7"/>
    <mergeCell ref="S4:U4"/>
    <mergeCell ref="V4:X4"/>
    <mergeCell ref="A8:B8"/>
    <mergeCell ref="B21:G21"/>
    <mergeCell ref="X5:X7"/>
    <mergeCell ref="A9:B9"/>
    <mergeCell ref="A3:A7"/>
    <mergeCell ref="B3:B7"/>
    <mergeCell ref="B20:G20"/>
    <mergeCell ref="D5:D7"/>
    <mergeCell ref="E5:E7"/>
    <mergeCell ref="F5:F7"/>
    <mergeCell ref="G5:G7"/>
    <mergeCell ref="C3:J3"/>
    <mergeCell ref="K3:Q3"/>
    <mergeCell ref="M5:M7"/>
    <mergeCell ref="N5:N7"/>
    <mergeCell ref="O5:O7"/>
    <mergeCell ref="P5:P7"/>
    <mergeCell ref="H4:J4"/>
    <mergeCell ref="K4:K7"/>
    <mergeCell ref="L4:N4"/>
    <mergeCell ref="H5:H7"/>
    <mergeCell ref="I5:I7"/>
    <mergeCell ref="J5:J7"/>
    <mergeCell ref="L5:L7"/>
    <mergeCell ref="O4:Q4"/>
    <mergeCell ref="A1:E1"/>
    <mergeCell ref="R1:X1"/>
    <mergeCell ref="H2:I2"/>
    <mergeCell ref="L2:P2"/>
    <mergeCell ref="R2:X2"/>
    <mergeCell ref="F1:Q1"/>
    <mergeCell ref="R3:X3"/>
    <mergeCell ref="C4:C7"/>
    <mergeCell ref="D4:G4"/>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W36"/>
  <sheetViews>
    <sheetView zoomScale="70" zoomScaleNormal="70" zoomScaleSheetLayoutView="70" zoomScalePageLayoutView="0" workbookViewId="0" topLeftCell="A1">
      <selection activeCell="E2" sqref="E2"/>
    </sheetView>
  </sheetViews>
  <sheetFormatPr defaultColWidth="9.00390625" defaultRowHeight="15.75"/>
  <cols>
    <col min="1" max="1" width="6.75390625" style="131" customWidth="1"/>
    <col min="2" max="2" width="24.00390625" style="120" customWidth="1"/>
    <col min="3" max="5" width="7.375" style="120" customWidth="1"/>
    <col min="6" max="6" width="13.625" style="120" customWidth="1"/>
    <col min="7" max="7" width="7.875" style="120" customWidth="1"/>
    <col min="8" max="8" width="13.25390625" style="120" customWidth="1"/>
    <col min="9" max="9" width="7.875" style="120" customWidth="1"/>
    <col min="10" max="10" width="12.375" style="120" customWidth="1"/>
    <col min="11" max="11" width="7.875" style="120" customWidth="1"/>
    <col min="12" max="12" width="11.75390625" style="120" customWidth="1"/>
    <col min="13" max="13" width="7.875" style="120" customWidth="1"/>
    <col min="14" max="14" width="8.625" style="120" customWidth="1"/>
    <col min="15" max="15" width="7.875" style="120" customWidth="1"/>
    <col min="16" max="16" width="11.50390625" style="120" customWidth="1"/>
    <col min="17" max="17" width="7.50390625" style="120" customWidth="1"/>
    <col min="18" max="18" width="9.75390625" style="120" customWidth="1"/>
    <col min="19" max="19" width="8.00390625" style="120" customWidth="1"/>
    <col min="20" max="20" width="12.25390625" style="120" customWidth="1"/>
    <col min="21" max="16384" width="9.00390625" style="120" customWidth="1"/>
  </cols>
  <sheetData>
    <row r="1" spans="1:20" ht="54" customHeight="1">
      <c r="A1" s="819" t="s">
        <v>328</v>
      </c>
      <c r="B1" s="819"/>
      <c r="C1" s="819"/>
      <c r="D1" s="819"/>
      <c r="E1" s="820" t="s">
        <v>419</v>
      </c>
      <c r="F1" s="820"/>
      <c r="G1" s="820"/>
      <c r="H1" s="820"/>
      <c r="I1" s="820"/>
      <c r="J1" s="820"/>
      <c r="K1" s="820"/>
      <c r="L1" s="820"/>
      <c r="M1" s="820"/>
      <c r="N1" s="820"/>
      <c r="O1" s="820"/>
      <c r="P1" s="773" t="str">
        <f>TT!C2</f>
        <v>Đơn vị  báo cáo: 
Cục THADS tỉnh Bà Rịa-Vũng Tàu
Đơn vị nhận báo cáo: 
Tổng Cục Thi hành án dân sự</v>
      </c>
      <c r="Q1" s="773"/>
      <c r="R1" s="773"/>
      <c r="S1" s="773"/>
      <c r="T1" s="773"/>
    </row>
    <row r="2" spans="1:20" ht="18" customHeight="1">
      <c r="A2" s="121"/>
      <c r="B2" s="6"/>
      <c r="C2" s="122"/>
      <c r="D2" s="122"/>
      <c r="G2" s="123"/>
      <c r="H2" s="124">
        <f>COUNTBLANK(C18:T18)</f>
        <v>18</v>
      </c>
      <c r="I2" s="124">
        <f>COUNTA(C18:T18)</f>
        <v>0</v>
      </c>
      <c r="J2" s="124">
        <f>H2+I2</f>
        <v>18</v>
      </c>
      <c r="K2" s="125"/>
      <c r="M2" s="126"/>
      <c r="N2" s="126"/>
      <c r="O2" s="126"/>
      <c r="P2" s="812" t="s">
        <v>98</v>
      </c>
      <c r="Q2" s="812"/>
      <c r="R2" s="812"/>
      <c r="S2" s="812"/>
      <c r="T2" s="812"/>
    </row>
    <row r="3" spans="1:20" s="127" customFormat="1" ht="19.5" customHeight="1">
      <c r="A3" s="821" t="s">
        <v>232</v>
      </c>
      <c r="B3" s="821" t="s">
        <v>157</v>
      </c>
      <c r="C3" s="813" t="s">
        <v>249</v>
      </c>
      <c r="D3" s="814"/>
      <c r="E3" s="814"/>
      <c r="F3" s="815" t="s">
        <v>250</v>
      </c>
      <c r="G3" s="815"/>
      <c r="H3" s="815"/>
      <c r="I3" s="815"/>
      <c r="J3" s="815"/>
      <c r="K3" s="815"/>
      <c r="L3" s="815"/>
      <c r="M3" s="816" t="s">
        <v>251</v>
      </c>
      <c r="N3" s="816"/>
      <c r="O3" s="816"/>
      <c r="P3" s="817"/>
      <c r="Q3" s="813" t="s">
        <v>252</v>
      </c>
      <c r="R3" s="814"/>
      <c r="S3" s="814"/>
      <c r="T3" s="818"/>
    </row>
    <row r="4" spans="1:20" s="127" customFormat="1" ht="26.25" customHeight="1">
      <c r="A4" s="822"/>
      <c r="B4" s="822"/>
      <c r="C4" s="823" t="s">
        <v>253</v>
      </c>
      <c r="D4" s="826" t="s">
        <v>4</v>
      </c>
      <c r="E4" s="826"/>
      <c r="F4" s="823" t="s">
        <v>254</v>
      </c>
      <c r="G4" s="815" t="s">
        <v>255</v>
      </c>
      <c r="H4" s="815"/>
      <c r="I4" s="815"/>
      <c r="J4" s="815"/>
      <c r="K4" s="815"/>
      <c r="L4" s="815"/>
      <c r="M4" s="827" t="s">
        <v>256</v>
      </c>
      <c r="N4" s="828"/>
      <c r="O4" s="827" t="s">
        <v>257</v>
      </c>
      <c r="P4" s="828"/>
      <c r="Q4" s="827" t="s">
        <v>258</v>
      </c>
      <c r="R4" s="828"/>
      <c r="S4" s="827" t="s">
        <v>259</v>
      </c>
      <c r="T4" s="828"/>
    </row>
    <row r="5" spans="1:20" s="127" customFormat="1" ht="19.5" customHeight="1">
      <c r="A5" s="822"/>
      <c r="B5" s="822"/>
      <c r="C5" s="824"/>
      <c r="D5" s="823" t="s">
        <v>260</v>
      </c>
      <c r="E5" s="823" t="s">
        <v>62</v>
      </c>
      <c r="F5" s="824"/>
      <c r="G5" s="815" t="s">
        <v>12</v>
      </c>
      <c r="H5" s="815"/>
      <c r="I5" s="815" t="s">
        <v>4</v>
      </c>
      <c r="J5" s="815"/>
      <c r="K5" s="815"/>
      <c r="L5" s="815"/>
      <c r="M5" s="829"/>
      <c r="N5" s="830"/>
      <c r="O5" s="829"/>
      <c r="P5" s="830"/>
      <c r="Q5" s="829"/>
      <c r="R5" s="830"/>
      <c r="S5" s="829"/>
      <c r="T5" s="830"/>
    </row>
    <row r="6" spans="1:20" s="127" customFormat="1" ht="24" customHeight="1">
      <c r="A6" s="822"/>
      <c r="B6" s="822"/>
      <c r="C6" s="824"/>
      <c r="D6" s="824"/>
      <c r="E6" s="824"/>
      <c r="F6" s="824"/>
      <c r="G6" s="815"/>
      <c r="H6" s="815"/>
      <c r="I6" s="815" t="s">
        <v>261</v>
      </c>
      <c r="J6" s="815"/>
      <c r="K6" s="815" t="s">
        <v>262</v>
      </c>
      <c r="L6" s="815"/>
      <c r="M6" s="831"/>
      <c r="N6" s="832"/>
      <c r="O6" s="831"/>
      <c r="P6" s="832"/>
      <c r="Q6" s="831"/>
      <c r="R6" s="832"/>
      <c r="S6" s="831"/>
      <c r="T6" s="832"/>
    </row>
    <row r="7" spans="1:20" s="127" customFormat="1" ht="25.5" customHeight="1">
      <c r="A7" s="822"/>
      <c r="B7" s="822"/>
      <c r="C7" s="825"/>
      <c r="D7" s="825"/>
      <c r="E7" s="825"/>
      <c r="F7" s="825"/>
      <c r="G7" s="290" t="s">
        <v>178</v>
      </c>
      <c r="H7" s="290" t="s">
        <v>179</v>
      </c>
      <c r="I7" s="290" t="s">
        <v>178</v>
      </c>
      <c r="J7" s="290" t="s">
        <v>179</v>
      </c>
      <c r="K7" s="291" t="s">
        <v>178</v>
      </c>
      <c r="L7" s="290" t="s">
        <v>179</v>
      </c>
      <c r="M7" s="290" t="s">
        <v>178</v>
      </c>
      <c r="N7" s="290" t="s">
        <v>179</v>
      </c>
      <c r="O7" s="290" t="s">
        <v>178</v>
      </c>
      <c r="P7" s="290" t="s">
        <v>179</v>
      </c>
      <c r="Q7" s="290" t="s">
        <v>178</v>
      </c>
      <c r="R7" s="290" t="s">
        <v>179</v>
      </c>
      <c r="S7" s="290" t="s">
        <v>178</v>
      </c>
      <c r="T7" s="290" t="s">
        <v>179</v>
      </c>
    </row>
    <row r="8" spans="1:20" s="130" customFormat="1" ht="20.25" customHeight="1">
      <c r="A8" s="833" t="s">
        <v>3</v>
      </c>
      <c r="B8" s="833"/>
      <c r="C8" s="128">
        <v>1</v>
      </c>
      <c r="D8" s="128">
        <v>2</v>
      </c>
      <c r="E8" s="128">
        <v>3</v>
      </c>
      <c r="F8" s="128">
        <v>4</v>
      </c>
      <c r="G8" s="128">
        <v>5</v>
      </c>
      <c r="H8" s="128">
        <v>6</v>
      </c>
      <c r="I8" s="128">
        <v>7</v>
      </c>
      <c r="J8" s="128">
        <v>8</v>
      </c>
      <c r="K8" s="128">
        <v>9</v>
      </c>
      <c r="L8" s="128">
        <v>10</v>
      </c>
      <c r="M8" s="128">
        <v>11</v>
      </c>
      <c r="N8" s="128">
        <v>12</v>
      </c>
      <c r="O8" s="128">
        <v>13</v>
      </c>
      <c r="P8" s="128">
        <v>14</v>
      </c>
      <c r="Q8" s="129">
        <v>15</v>
      </c>
      <c r="R8" s="129">
        <v>16</v>
      </c>
      <c r="S8" s="129">
        <v>17</v>
      </c>
      <c r="T8" s="129">
        <v>18</v>
      </c>
    </row>
    <row r="9" spans="1:20" s="292" customFormat="1" ht="32.25" customHeight="1">
      <c r="A9" s="835" t="s">
        <v>10</v>
      </c>
      <c r="B9" s="836"/>
      <c r="C9" s="415">
        <f>C10+C11</f>
        <v>0</v>
      </c>
      <c r="D9" s="415">
        <f aca="true" t="shared" si="0" ref="D9:T9">D10+D11</f>
        <v>0</v>
      </c>
      <c r="E9" s="415">
        <f t="shared" si="0"/>
        <v>0</v>
      </c>
      <c r="F9" s="415">
        <f t="shared" si="0"/>
        <v>0</v>
      </c>
      <c r="G9" s="415">
        <f t="shared" si="0"/>
        <v>0</v>
      </c>
      <c r="H9" s="415">
        <f t="shared" si="0"/>
        <v>0</v>
      </c>
      <c r="I9" s="415">
        <f t="shared" si="0"/>
        <v>0</v>
      </c>
      <c r="J9" s="415">
        <f t="shared" si="0"/>
        <v>0</v>
      </c>
      <c r="K9" s="415">
        <f t="shared" si="0"/>
        <v>0</v>
      </c>
      <c r="L9" s="415">
        <f t="shared" si="0"/>
        <v>0</v>
      </c>
      <c r="M9" s="415">
        <f t="shared" si="0"/>
        <v>0</v>
      </c>
      <c r="N9" s="415">
        <f t="shared" si="0"/>
        <v>0</v>
      </c>
      <c r="O9" s="415">
        <f t="shared" si="0"/>
        <v>0</v>
      </c>
      <c r="P9" s="415">
        <f t="shared" si="0"/>
        <v>0</v>
      </c>
      <c r="Q9" s="415">
        <f t="shared" si="0"/>
        <v>0</v>
      </c>
      <c r="R9" s="415">
        <f t="shared" si="0"/>
        <v>0</v>
      </c>
      <c r="S9" s="415">
        <f t="shared" si="0"/>
        <v>0</v>
      </c>
      <c r="T9" s="415">
        <f t="shared" si="0"/>
        <v>0</v>
      </c>
    </row>
    <row r="10" spans="1:23" s="293" customFormat="1" ht="32.25" customHeight="1">
      <c r="A10" s="402" t="s">
        <v>0</v>
      </c>
      <c r="B10" s="404" t="s">
        <v>350</v>
      </c>
      <c r="C10" s="408"/>
      <c r="D10" s="408"/>
      <c r="E10" s="408"/>
      <c r="F10" s="408"/>
      <c r="G10" s="408"/>
      <c r="H10" s="408"/>
      <c r="I10" s="408"/>
      <c r="J10" s="408"/>
      <c r="K10" s="408"/>
      <c r="L10" s="408"/>
      <c r="M10" s="408"/>
      <c r="N10" s="408"/>
      <c r="O10" s="408"/>
      <c r="P10" s="408"/>
      <c r="Q10" s="409"/>
      <c r="R10" s="409"/>
      <c r="S10" s="409"/>
      <c r="T10" s="409"/>
      <c r="U10" s="296" t="s">
        <v>382</v>
      </c>
      <c r="W10" s="296"/>
    </row>
    <row r="11" spans="1:23" s="293" customFormat="1" ht="32.25" customHeight="1">
      <c r="A11" s="413" t="s">
        <v>1</v>
      </c>
      <c r="B11" s="414" t="s">
        <v>8</v>
      </c>
      <c r="C11" s="415">
        <f>SUM(C12:C19)</f>
        <v>0</v>
      </c>
      <c r="D11" s="415">
        <f aca="true" t="shared" si="1" ref="D11:T11">SUM(D12:D19)</f>
        <v>0</v>
      </c>
      <c r="E11" s="415">
        <f t="shared" si="1"/>
        <v>0</v>
      </c>
      <c r="F11" s="415">
        <f t="shared" si="1"/>
        <v>0</v>
      </c>
      <c r="G11" s="415">
        <f t="shared" si="1"/>
        <v>0</v>
      </c>
      <c r="H11" s="415">
        <f t="shared" si="1"/>
        <v>0</v>
      </c>
      <c r="I11" s="415">
        <f t="shared" si="1"/>
        <v>0</v>
      </c>
      <c r="J11" s="415">
        <f t="shared" si="1"/>
        <v>0</v>
      </c>
      <c r="K11" s="415">
        <f t="shared" si="1"/>
        <v>0</v>
      </c>
      <c r="L11" s="415">
        <f t="shared" si="1"/>
        <v>0</v>
      </c>
      <c r="M11" s="415">
        <f t="shared" si="1"/>
        <v>0</v>
      </c>
      <c r="N11" s="415">
        <f t="shared" si="1"/>
        <v>0</v>
      </c>
      <c r="O11" s="415">
        <f t="shared" si="1"/>
        <v>0</v>
      </c>
      <c r="P11" s="415">
        <f t="shared" si="1"/>
        <v>0</v>
      </c>
      <c r="Q11" s="415">
        <f t="shared" si="1"/>
        <v>0</v>
      </c>
      <c r="R11" s="415">
        <f t="shared" si="1"/>
        <v>0</v>
      </c>
      <c r="S11" s="415">
        <f t="shared" si="1"/>
        <v>0</v>
      </c>
      <c r="T11" s="415">
        <f t="shared" si="1"/>
        <v>0</v>
      </c>
      <c r="U11" s="296" t="s">
        <v>389</v>
      </c>
      <c r="W11" s="296"/>
    </row>
    <row r="12" spans="1:23" s="293" customFormat="1" ht="32.25" customHeight="1">
      <c r="A12" s="403">
        <v>1</v>
      </c>
      <c r="B12" s="405" t="str">
        <f>'06'!B12</f>
        <v>Chi cục THADS Bà Rịa</v>
      </c>
      <c r="C12" s="408"/>
      <c r="D12" s="408"/>
      <c r="E12" s="408"/>
      <c r="F12" s="408"/>
      <c r="G12" s="408"/>
      <c r="H12" s="408"/>
      <c r="I12" s="408"/>
      <c r="J12" s="408"/>
      <c r="K12" s="408"/>
      <c r="L12" s="408"/>
      <c r="M12" s="408"/>
      <c r="N12" s="408"/>
      <c r="O12" s="408"/>
      <c r="P12" s="408"/>
      <c r="Q12" s="409"/>
      <c r="R12" s="409"/>
      <c r="S12" s="409"/>
      <c r="T12" s="409"/>
      <c r="U12" s="296" t="s">
        <v>390</v>
      </c>
      <c r="W12" s="296"/>
    </row>
    <row r="13" spans="1:23" s="293" customFormat="1" ht="32.25" customHeight="1">
      <c r="A13" s="403">
        <v>2</v>
      </c>
      <c r="B13" s="405" t="str">
        <f>'06'!B13</f>
        <v>Chi cục THADS Côn Đảo</v>
      </c>
      <c r="C13" s="408"/>
      <c r="D13" s="408"/>
      <c r="E13" s="408"/>
      <c r="F13" s="408"/>
      <c r="G13" s="408"/>
      <c r="H13" s="408"/>
      <c r="I13" s="408"/>
      <c r="J13" s="408"/>
      <c r="K13" s="408"/>
      <c r="L13" s="408"/>
      <c r="M13" s="408"/>
      <c r="N13" s="408"/>
      <c r="O13" s="408"/>
      <c r="P13" s="408"/>
      <c r="Q13" s="409"/>
      <c r="R13" s="409"/>
      <c r="S13" s="409"/>
      <c r="T13" s="409"/>
      <c r="U13" s="296" t="s">
        <v>391</v>
      </c>
      <c r="W13" s="296"/>
    </row>
    <row r="14" spans="1:21" s="293" customFormat="1" ht="32.25" customHeight="1">
      <c r="A14" s="403">
        <v>3</v>
      </c>
      <c r="B14" s="405" t="str">
        <f>'06'!B14</f>
        <v>Chi cục THADS Châu Đức</v>
      </c>
      <c r="C14" s="408"/>
      <c r="D14" s="408"/>
      <c r="E14" s="408"/>
      <c r="F14" s="408"/>
      <c r="G14" s="408"/>
      <c r="H14" s="408"/>
      <c r="I14" s="408"/>
      <c r="J14" s="408"/>
      <c r="K14" s="408"/>
      <c r="L14" s="408"/>
      <c r="M14" s="408"/>
      <c r="N14" s="408"/>
      <c r="O14" s="408"/>
      <c r="P14" s="408"/>
      <c r="Q14" s="409"/>
      <c r="R14" s="409"/>
      <c r="S14" s="409"/>
      <c r="T14" s="409"/>
      <c r="U14" s="296" t="s">
        <v>386</v>
      </c>
    </row>
    <row r="15" spans="1:21" s="293" customFormat="1" ht="32.25" customHeight="1">
      <c r="A15" s="403">
        <v>4</v>
      </c>
      <c r="B15" s="405" t="str">
        <f>'06'!B15</f>
        <v>Chi cục THADS Đất Đỏ</v>
      </c>
      <c r="C15" s="408"/>
      <c r="D15" s="408"/>
      <c r="E15" s="408"/>
      <c r="F15" s="408"/>
      <c r="G15" s="408"/>
      <c r="H15" s="408"/>
      <c r="I15" s="408"/>
      <c r="J15" s="408"/>
      <c r="K15" s="408"/>
      <c r="L15" s="408"/>
      <c r="M15" s="408"/>
      <c r="N15" s="408"/>
      <c r="O15" s="408"/>
      <c r="P15" s="408"/>
      <c r="Q15" s="409"/>
      <c r="R15" s="409"/>
      <c r="S15" s="409"/>
      <c r="T15" s="409"/>
      <c r="U15" s="296" t="s">
        <v>387</v>
      </c>
    </row>
    <row r="16" spans="1:21" s="293" customFormat="1" ht="32.25" customHeight="1">
      <c r="A16" s="403">
        <v>5</v>
      </c>
      <c r="B16" s="405" t="str">
        <f>'06'!B16</f>
        <v>Chi cục THADS Long Điền</v>
      </c>
      <c r="C16" s="408"/>
      <c r="D16" s="408"/>
      <c r="E16" s="408"/>
      <c r="F16" s="408"/>
      <c r="G16" s="408"/>
      <c r="H16" s="408"/>
      <c r="I16" s="408"/>
      <c r="J16" s="408"/>
      <c r="K16" s="408"/>
      <c r="L16" s="408"/>
      <c r="M16" s="408"/>
      <c r="N16" s="408"/>
      <c r="O16" s="408"/>
      <c r="P16" s="408"/>
      <c r="Q16" s="409"/>
      <c r="R16" s="409"/>
      <c r="S16" s="409"/>
      <c r="T16" s="409"/>
      <c r="U16" s="296" t="s">
        <v>392</v>
      </c>
    </row>
    <row r="17" spans="1:20" s="293" customFormat="1" ht="32.25" customHeight="1">
      <c r="A17" s="403">
        <v>6</v>
      </c>
      <c r="B17" s="405" t="str">
        <f>'06'!B17</f>
        <v>Chi cục THADS Phú Mỹ</v>
      </c>
      <c r="C17" s="408"/>
      <c r="D17" s="408"/>
      <c r="E17" s="408"/>
      <c r="F17" s="408"/>
      <c r="G17" s="408"/>
      <c r="H17" s="408"/>
      <c r="I17" s="408"/>
      <c r="J17" s="408"/>
      <c r="K17" s="408"/>
      <c r="L17" s="408"/>
      <c r="M17" s="408"/>
      <c r="N17" s="408"/>
      <c r="O17" s="408"/>
      <c r="P17" s="408"/>
      <c r="Q17" s="409"/>
      <c r="R17" s="409"/>
      <c r="S17" s="409"/>
      <c r="T17" s="409"/>
    </row>
    <row r="18" spans="1:20" s="293" customFormat="1" ht="32.25" customHeight="1">
      <c r="A18" s="403">
        <v>7</v>
      </c>
      <c r="B18" s="405" t="str">
        <f>'06'!B18</f>
        <v>Chi cục THADS Vũng Tàu</v>
      </c>
      <c r="C18" s="410"/>
      <c r="D18" s="410"/>
      <c r="E18" s="411"/>
      <c r="F18" s="411"/>
      <c r="G18" s="410"/>
      <c r="H18" s="410"/>
      <c r="I18" s="410"/>
      <c r="J18" s="410"/>
      <c r="K18" s="411"/>
      <c r="L18" s="411"/>
      <c r="M18" s="411"/>
      <c r="N18" s="411"/>
      <c r="O18" s="411"/>
      <c r="P18" s="411"/>
      <c r="Q18" s="412"/>
      <c r="R18" s="412"/>
      <c r="S18" s="412"/>
      <c r="T18" s="412"/>
    </row>
    <row r="19" spans="1:20" s="293" customFormat="1" ht="32.25" customHeight="1">
      <c r="A19" s="403">
        <v>8</v>
      </c>
      <c r="B19" s="405" t="str">
        <f>'06'!B19</f>
        <v>Chi cục THADS Xuyên Mộc</v>
      </c>
      <c r="C19" s="411"/>
      <c r="D19" s="411"/>
      <c r="E19" s="411"/>
      <c r="F19" s="411"/>
      <c r="G19" s="411"/>
      <c r="H19" s="411"/>
      <c r="I19" s="411"/>
      <c r="J19" s="411"/>
      <c r="K19" s="411"/>
      <c r="L19" s="411"/>
      <c r="M19" s="411"/>
      <c r="N19" s="411"/>
      <c r="O19" s="411"/>
      <c r="P19" s="411"/>
      <c r="Q19" s="412"/>
      <c r="R19" s="412"/>
      <c r="S19" s="412"/>
      <c r="T19" s="412"/>
    </row>
    <row r="20" spans="1:20" s="132" customFormat="1" ht="23.25" customHeight="1">
      <c r="A20" s="204"/>
      <c r="B20" s="757" t="str">
        <f>TT!C7</f>
        <v>BR-VT, ngày 03 tháng 06 năm 2022</v>
      </c>
      <c r="C20" s="757"/>
      <c r="D20" s="757"/>
      <c r="E20" s="757"/>
      <c r="F20" s="757"/>
      <c r="G20" s="757"/>
      <c r="H20" s="264"/>
      <c r="I20" s="264"/>
      <c r="J20" s="264"/>
      <c r="K20" s="278"/>
      <c r="L20" s="279"/>
      <c r="M20" s="794" t="str">
        <f>TT!C4</f>
        <v>BR-VT, ngày 03 tháng 06 năm 2022</v>
      </c>
      <c r="N20" s="794"/>
      <c r="O20" s="794"/>
      <c r="P20" s="794"/>
      <c r="Q20" s="794"/>
      <c r="R20" s="794"/>
      <c r="S20" s="794"/>
      <c r="T20" s="285"/>
    </row>
    <row r="21" spans="1:20" s="132" customFormat="1" ht="23.25" customHeight="1">
      <c r="A21" s="118"/>
      <c r="B21" s="758" t="s">
        <v>283</v>
      </c>
      <c r="C21" s="758"/>
      <c r="D21" s="758"/>
      <c r="E21" s="758"/>
      <c r="F21" s="758"/>
      <c r="G21" s="758"/>
      <c r="H21" s="265"/>
      <c r="I21" s="265"/>
      <c r="J21" s="265"/>
      <c r="K21" s="280"/>
      <c r="L21" s="280"/>
      <c r="M21" s="759" t="str">
        <f>TT!C5</f>
        <v>KT.CỤC TRƯỞNG
PHÓ CỤC TRƯỞNG</v>
      </c>
      <c r="N21" s="759"/>
      <c r="O21" s="759"/>
      <c r="P21" s="759"/>
      <c r="Q21" s="759"/>
      <c r="R21" s="759"/>
      <c r="S21" s="759"/>
      <c r="T21" s="266"/>
    </row>
    <row r="22" spans="1:20" s="132" customFormat="1" ht="23.25" customHeight="1">
      <c r="A22" s="3"/>
      <c r="B22" s="255"/>
      <c r="C22" s="255"/>
      <c r="D22" s="256"/>
      <c r="E22" s="256"/>
      <c r="F22" s="256"/>
      <c r="G22" s="255"/>
      <c r="H22" s="255"/>
      <c r="I22" s="255"/>
      <c r="J22" s="255"/>
      <c r="K22" s="256"/>
      <c r="L22" s="256"/>
      <c r="M22" s="256"/>
      <c r="N22" s="256"/>
      <c r="P22" s="266"/>
      <c r="Q22" s="266"/>
      <c r="R22" s="266"/>
      <c r="S22" s="256"/>
      <c r="T22" s="256"/>
    </row>
    <row r="23" spans="1:20" s="132" customFormat="1" ht="23.25" customHeight="1">
      <c r="A23" s="3"/>
      <c r="B23" s="255"/>
      <c r="C23" s="255"/>
      <c r="D23" s="256"/>
      <c r="E23" s="256"/>
      <c r="F23" s="256"/>
      <c r="G23" s="255"/>
      <c r="H23" s="255"/>
      <c r="I23" s="255"/>
      <c r="J23" s="255"/>
      <c r="K23" s="256"/>
      <c r="L23" s="256"/>
      <c r="M23" s="256"/>
      <c r="N23" s="256"/>
      <c r="P23" s="271"/>
      <c r="Q23" s="271"/>
      <c r="R23" s="271"/>
      <c r="S23" s="271"/>
      <c r="T23" s="271"/>
    </row>
    <row r="24" spans="1:20" s="132" customFormat="1" ht="23.25" customHeight="1">
      <c r="A24" s="3"/>
      <c r="B24" s="255"/>
      <c r="C24" s="255"/>
      <c r="D24" s="256"/>
      <c r="E24" s="256"/>
      <c r="F24" s="256"/>
      <c r="G24" s="255"/>
      <c r="H24" s="255"/>
      <c r="I24" s="255"/>
      <c r="J24" s="255"/>
      <c r="K24" s="256"/>
      <c r="L24" s="256"/>
      <c r="M24" s="256"/>
      <c r="N24" s="256"/>
      <c r="P24" s="271"/>
      <c r="Q24" s="271"/>
      <c r="R24" s="271"/>
      <c r="S24" s="271"/>
      <c r="T24" s="271"/>
    </row>
    <row r="25" spans="1:20" s="132" customFormat="1" ht="23.25" customHeight="1">
      <c r="A25" s="3"/>
      <c r="B25" s="759" t="str">
        <f>TT!C6</f>
        <v>Phạm Minh Trí</v>
      </c>
      <c r="C25" s="759"/>
      <c r="D25" s="759"/>
      <c r="E25" s="759"/>
      <c r="F25" s="759"/>
      <c r="G25" s="759"/>
      <c r="H25" s="266"/>
      <c r="I25" s="266"/>
      <c r="J25" s="266"/>
      <c r="K25" s="256"/>
      <c r="L25" s="256"/>
      <c r="M25" s="759" t="str">
        <f>TT!C3</f>
        <v>Võ Đức Tùng</v>
      </c>
      <c r="N25" s="759"/>
      <c r="O25" s="759"/>
      <c r="P25" s="759"/>
      <c r="Q25" s="759"/>
      <c r="R25" s="759"/>
      <c r="S25" s="759"/>
      <c r="T25" s="266"/>
    </row>
    <row r="26" spans="1:17" s="142" customFormat="1" ht="23.25" customHeight="1">
      <c r="A26" s="137"/>
      <c r="B26" s="138"/>
      <c r="C26" s="138"/>
      <c r="D26" s="138"/>
      <c r="E26" s="138"/>
      <c r="F26" s="139"/>
      <c r="G26" s="139"/>
      <c r="H26" s="139"/>
      <c r="I26" s="140"/>
      <c r="J26" s="140"/>
      <c r="K26" s="138"/>
      <c r="L26" s="138"/>
      <c r="M26" s="138"/>
      <c r="N26" s="138"/>
      <c r="O26" s="138"/>
      <c r="P26" s="138"/>
      <c r="Q26" s="141"/>
    </row>
    <row r="27" spans="1:17" s="142" customFormat="1" ht="15" customHeight="1">
      <c r="A27" s="132"/>
      <c r="B27" s="135"/>
      <c r="C27" s="135"/>
      <c r="D27" s="135"/>
      <c r="E27" s="135"/>
      <c r="F27" s="135"/>
      <c r="G27" s="135"/>
      <c r="H27" s="135"/>
      <c r="K27" s="136"/>
      <c r="L27" s="136"/>
      <c r="M27" s="135"/>
      <c r="N27" s="135"/>
      <c r="O27" s="135"/>
      <c r="P27" s="135"/>
      <c r="Q27" s="141"/>
    </row>
    <row r="28" spans="2:16" s="132" customFormat="1" ht="15" customHeight="1">
      <c r="B28" s="134"/>
      <c r="C28" s="134"/>
      <c r="D28" s="133"/>
      <c r="E28" s="143"/>
      <c r="F28" s="143"/>
      <c r="G28" s="143"/>
      <c r="H28" s="143"/>
      <c r="I28" s="144"/>
      <c r="J28" s="144"/>
      <c r="K28" s="144"/>
      <c r="L28" s="144"/>
      <c r="M28" s="144"/>
      <c r="N28" s="144"/>
      <c r="O28" s="144"/>
      <c r="P28" s="144"/>
    </row>
    <row r="29" spans="2:16" s="132" customFormat="1" ht="15" customHeight="1">
      <c r="B29" s="134"/>
      <c r="C29" s="134"/>
      <c r="D29" s="133"/>
      <c r="E29" s="143"/>
      <c r="F29" s="143"/>
      <c r="G29" s="143"/>
      <c r="H29" s="143"/>
      <c r="I29" s="144"/>
      <c r="J29" s="144"/>
      <c r="K29" s="144"/>
      <c r="L29" s="144"/>
      <c r="M29" s="144"/>
      <c r="N29" s="144"/>
      <c r="O29" s="144"/>
      <c r="P29" s="144"/>
    </row>
    <row r="30" spans="2:16" ht="16.5">
      <c r="B30" s="145"/>
      <c r="C30" s="145"/>
      <c r="D30" s="145"/>
      <c r="E30" s="145"/>
      <c r="F30" s="145"/>
      <c r="G30" s="145"/>
      <c r="H30" s="145"/>
      <c r="I30" s="145"/>
      <c r="J30" s="145"/>
      <c r="K30" s="145"/>
      <c r="L30" s="145"/>
      <c r="M30" s="145"/>
      <c r="N30" s="145"/>
      <c r="O30" s="145"/>
      <c r="P30" s="145"/>
    </row>
    <row r="33" s="147" customFormat="1" ht="12.75" hidden="1">
      <c r="A33" s="146" t="s">
        <v>263</v>
      </c>
    </row>
    <row r="34" spans="1:19" s="147" customFormat="1" ht="15" customHeight="1" hidden="1">
      <c r="A34" s="148"/>
      <c r="B34" s="834" t="s">
        <v>264</v>
      </c>
      <c r="C34" s="834"/>
      <c r="D34" s="834"/>
      <c r="E34" s="834"/>
      <c r="F34" s="834"/>
      <c r="G34" s="834"/>
      <c r="H34" s="834"/>
      <c r="I34" s="834"/>
      <c r="J34" s="834"/>
      <c r="K34" s="834"/>
      <c r="L34" s="834"/>
      <c r="M34" s="834"/>
      <c r="N34" s="149"/>
      <c r="O34" s="148"/>
      <c r="P34" s="148"/>
      <c r="Q34" s="150"/>
      <c r="R34" s="150"/>
      <c r="S34" s="150"/>
    </row>
    <row r="35" s="147" customFormat="1" ht="12.75" hidden="1">
      <c r="B35" s="147" t="s">
        <v>265</v>
      </c>
    </row>
    <row r="36" ht="15.75" hidden="1">
      <c r="B36" s="141" t="s">
        <v>266</v>
      </c>
    </row>
  </sheetData>
  <sheetProtection formatCells="0" formatColumns="0" formatRows="0" insertRows="0" deleteRows="0"/>
  <mergeCells count="33">
    <mergeCell ref="Q4:R6"/>
    <mergeCell ref="S4:T6"/>
    <mergeCell ref="D5:D7"/>
    <mergeCell ref="E5:E7"/>
    <mergeCell ref="G5:H6"/>
    <mergeCell ref="I5:L5"/>
    <mergeCell ref="I6:J6"/>
    <mergeCell ref="K6:L6"/>
    <mergeCell ref="A8:B8"/>
    <mergeCell ref="B20:G20"/>
    <mergeCell ref="B34:M34"/>
    <mergeCell ref="A9:B9"/>
    <mergeCell ref="B21:G21"/>
    <mergeCell ref="B25:G25"/>
    <mergeCell ref="M20:S20"/>
    <mergeCell ref="M21:S21"/>
    <mergeCell ref="M25:S25"/>
    <mergeCell ref="C4:C7"/>
    <mergeCell ref="D4:E4"/>
    <mergeCell ref="F4:F7"/>
    <mergeCell ref="G4:L4"/>
    <mergeCell ref="M4:N6"/>
    <mergeCell ref="O4:P6"/>
    <mergeCell ref="P1:T1"/>
    <mergeCell ref="P2:T2"/>
    <mergeCell ref="C3:E3"/>
    <mergeCell ref="F3:L3"/>
    <mergeCell ref="M3:P3"/>
    <mergeCell ref="Q3:T3"/>
    <mergeCell ref="A1:D1"/>
    <mergeCell ref="E1:O1"/>
    <mergeCell ref="A3:A7"/>
    <mergeCell ref="B3:B7"/>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Z40"/>
  <sheetViews>
    <sheetView zoomScale="85" zoomScaleNormal="85" zoomScaleSheetLayoutView="85" zoomScalePageLayoutView="0" workbookViewId="0" topLeftCell="A1">
      <selection activeCell="L14" sqref="L14"/>
    </sheetView>
  </sheetViews>
  <sheetFormatPr defaultColWidth="9.00390625" defaultRowHeight="15.75"/>
  <cols>
    <col min="1" max="1" width="4.125" style="132" customWidth="1"/>
    <col min="2" max="2" width="18.125" style="132" customWidth="1"/>
    <col min="3" max="3" width="8.25390625" style="132" customWidth="1"/>
    <col min="4" max="4" width="6.75390625" style="132" customWidth="1"/>
    <col min="5" max="6" width="7.25390625" style="132" customWidth="1"/>
    <col min="7" max="7" width="8.125" style="132" customWidth="1"/>
    <col min="8" max="8" width="10.00390625" style="132" customWidth="1"/>
    <col min="9" max="10" width="9.00390625" style="132" customWidth="1"/>
    <col min="11" max="11" width="8.50390625" style="132" customWidth="1"/>
    <col min="12" max="12" width="9.50390625" style="132" customWidth="1"/>
    <col min="13" max="13" width="7.125" style="132" customWidth="1"/>
    <col min="14" max="14" width="9.50390625" style="132" customWidth="1"/>
    <col min="15" max="18" width="9.00390625" style="132" customWidth="1"/>
    <col min="19" max="19" width="9.375" style="132" customWidth="1"/>
    <col min="20" max="20" width="7.375" style="132" customWidth="1"/>
    <col min="21" max="21" width="7.50390625" style="132" customWidth="1"/>
    <col min="22" max="22" width="11.125" style="132" customWidth="1"/>
    <col min="23" max="16384" width="9.00390625" style="132" customWidth="1"/>
  </cols>
  <sheetData>
    <row r="1" spans="1:22" ht="71.25" customHeight="1">
      <c r="A1" s="611" t="s">
        <v>329</v>
      </c>
      <c r="B1" s="611"/>
      <c r="C1" s="611"/>
      <c r="D1" s="611"/>
      <c r="E1" s="611"/>
      <c r="F1" s="841" t="s">
        <v>421</v>
      </c>
      <c r="G1" s="841"/>
      <c r="H1" s="841"/>
      <c r="I1" s="841"/>
      <c r="J1" s="841"/>
      <c r="K1" s="841"/>
      <c r="L1" s="841"/>
      <c r="M1" s="841"/>
      <c r="N1" s="841"/>
      <c r="O1" s="841"/>
      <c r="P1" s="841"/>
      <c r="Q1" s="841"/>
      <c r="R1" s="609" t="str">
        <f>TT!C2</f>
        <v>Đơn vị  báo cáo: 
Cục THADS tỉnh Bà Rịa-Vũng Tàu
Đơn vị nhận báo cáo: 
Tổng Cục Thi hành án dân sự</v>
      </c>
      <c r="S1" s="609"/>
      <c r="T1" s="609"/>
      <c r="U1" s="609"/>
      <c r="V1" s="609"/>
    </row>
    <row r="2" spans="1:22" ht="18.75" customHeight="1">
      <c r="A2" s="23"/>
      <c r="B2" s="151"/>
      <c r="C2" s="152"/>
      <c r="D2" s="152"/>
      <c r="E2" s="152"/>
      <c r="F2" s="152"/>
      <c r="G2" s="152"/>
      <c r="H2" s="152"/>
      <c r="I2" s="153"/>
      <c r="J2" s="37">
        <f>COUNTBLANK(C12:V12)</f>
        <v>14</v>
      </c>
      <c r="K2" s="37">
        <f>COUNTA(C12:V12)</f>
        <v>6</v>
      </c>
      <c r="L2" s="37">
        <f>J2+K2</f>
        <v>20</v>
      </c>
      <c r="M2" s="154"/>
      <c r="R2" s="842" t="s">
        <v>267</v>
      </c>
      <c r="S2" s="842"/>
      <c r="T2" s="842"/>
      <c r="U2" s="842"/>
      <c r="V2" s="842"/>
    </row>
    <row r="3" spans="1:24" s="137" customFormat="1" ht="18.75" customHeight="1">
      <c r="A3" s="789" t="s">
        <v>232</v>
      </c>
      <c r="B3" s="789" t="s">
        <v>157</v>
      </c>
      <c r="C3" s="837" t="s">
        <v>268</v>
      </c>
      <c r="D3" s="837" t="s">
        <v>4</v>
      </c>
      <c r="E3" s="837"/>
      <c r="F3" s="837"/>
      <c r="G3" s="837"/>
      <c r="H3" s="837" t="s">
        <v>269</v>
      </c>
      <c r="I3" s="789" t="s">
        <v>4</v>
      </c>
      <c r="J3" s="789"/>
      <c r="K3" s="789"/>
      <c r="L3" s="789"/>
      <c r="M3" s="789" t="s">
        <v>270</v>
      </c>
      <c r="N3" s="789"/>
      <c r="O3" s="789"/>
      <c r="P3" s="789"/>
      <c r="Q3" s="789"/>
      <c r="R3" s="789"/>
      <c r="S3" s="789"/>
      <c r="T3" s="789"/>
      <c r="U3" s="789"/>
      <c r="V3" s="789"/>
      <c r="X3" s="155"/>
    </row>
    <row r="4" spans="1:22" s="137" customFormat="1" ht="20.25" customHeight="1">
      <c r="A4" s="789"/>
      <c r="B4" s="789"/>
      <c r="C4" s="837"/>
      <c r="D4" s="837" t="s">
        <v>271</v>
      </c>
      <c r="E4" s="837" t="s">
        <v>4</v>
      </c>
      <c r="F4" s="837"/>
      <c r="G4" s="837" t="s">
        <v>272</v>
      </c>
      <c r="H4" s="837"/>
      <c r="I4" s="789" t="s">
        <v>273</v>
      </c>
      <c r="J4" s="789" t="s">
        <v>274</v>
      </c>
      <c r="K4" s="789" t="s">
        <v>275</v>
      </c>
      <c r="L4" s="789" t="s">
        <v>276</v>
      </c>
      <c r="M4" s="789" t="s">
        <v>12</v>
      </c>
      <c r="N4" s="789" t="s">
        <v>4</v>
      </c>
      <c r="O4" s="789"/>
      <c r="P4" s="789"/>
      <c r="Q4" s="789"/>
      <c r="R4" s="789"/>
      <c r="S4" s="789"/>
      <c r="T4" s="789"/>
      <c r="U4" s="789"/>
      <c r="V4" s="789" t="s">
        <v>277</v>
      </c>
    </row>
    <row r="5" spans="1:25" s="137" customFormat="1" ht="23.25" customHeight="1">
      <c r="A5" s="789"/>
      <c r="B5" s="789"/>
      <c r="C5" s="837"/>
      <c r="D5" s="837"/>
      <c r="E5" s="837" t="s">
        <v>261</v>
      </c>
      <c r="F5" s="837" t="s">
        <v>62</v>
      </c>
      <c r="G5" s="837"/>
      <c r="H5" s="837"/>
      <c r="I5" s="789"/>
      <c r="J5" s="789"/>
      <c r="K5" s="789"/>
      <c r="L5" s="789"/>
      <c r="M5" s="789"/>
      <c r="N5" s="789" t="s">
        <v>278</v>
      </c>
      <c r="O5" s="789" t="s">
        <v>4</v>
      </c>
      <c r="P5" s="789"/>
      <c r="Q5" s="789"/>
      <c r="R5" s="789"/>
      <c r="S5" s="789" t="s">
        <v>279</v>
      </c>
      <c r="T5" s="789" t="s">
        <v>4</v>
      </c>
      <c r="U5" s="789"/>
      <c r="V5" s="789"/>
      <c r="Y5" s="156"/>
    </row>
    <row r="6" spans="1:22" s="137" customFormat="1" ht="33" customHeight="1">
      <c r="A6" s="789"/>
      <c r="B6" s="789"/>
      <c r="C6" s="837"/>
      <c r="D6" s="837"/>
      <c r="E6" s="837"/>
      <c r="F6" s="837"/>
      <c r="G6" s="837"/>
      <c r="H6" s="837"/>
      <c r="I6" s="789"/>
      <c r="J6" s="789"/>
      <c r="K6" s="789"/>
      <c r="L6" s="789"/>
      <c r="M6" s="789"/>
      <c r="N6" s="789"/>
      <c r="O6" s="789" t="s">
        <v>280</v>
      </c>
      <c r="P6" s="789"/>
      <c r="Q6" s="789" t="s">
        <v>62</v>
      </c>
      <c r="R6" s="789"/>
      <c r="S6" s="789"/>
      <c r="T6" s="789"/>
      <c r="U6" s="789"/>
      <c r="V6" s="789"/>
    </row>
    <row r="7" spans="1:22" ht="68.25" customHeight="1">
      <c r="A7" s="789"/>
      <c r="B7" s="789"/>
      <c r="C7" s="837"/>
      <c r="D7" s="837"/>
      <c r="E7" s="837"/>
      <c r="F7" s="837"/>
      <c r="G7" s="837"/>
      <c r="H7" s="837"/>
      <c r="I7" s="789"/>
      <c r="J7" s="789"/>
      <c r="K7" s="789"/>
      <c r="L7" s="789"/>
      <c r="M7" s="789"/>
      <c r="N7" s="789"/>
      <c r="O7" s="294" t="s">
        <v>281</v>
      </c>
      <c r="P7" s="294" t="s">
        <v>282</v>
      </c>
      <c r="Q7" s="294" t="s">
        <v>281</v>
      </c>
      <c r="R7" s="294" t="s">
        <v>282</v>
      </c>
      <c r="S7" s="789"/>
      <c r="T7" s="295" t="s">
        <v>261</v>
      </c>
      <c r="U7" s="295" t="s">
        <v>62</v>
      </c>
      <c r="V7" s="789"/>
    </row>
    <row r="8" spans="1:22" ht="19.5" customHeight="1">
      <c r="A8" s="840" t="s">
        <v>3</v>
      </c>
      <c r="B8" s="840"/>
      <c r="C8" s="166">
        <v>1</v>
      </c>
      <c r="D8" s="166">
        <v>2</v>
      </c>
      <c r="E8" s="166">
        <v>3</v>
      </c>
      <c r="F8" s="166">
        <v>4</v>
      </c>
      <c r="G8" s="166">
        <v>5</v>
      </c>
      <c r="H8" s="166">
        <v>6</v>
      </c>
      <c r="I8" s="166">
        <v>7</v>
      </c>
      <c r="J8" s="166">
        <v>8</v>
      </c>
      <c r="K8" s="166">
        <v>9</v>
      </c>
      <c r="L8" s="166">
        <v>10</v>
      </c>
      <c r="M8" s="166">
        <v>11</v>
      </c>
      <c r="N8" s="166">
        <v>12</v>
      </c>
      <c r="O8" s="166">
        <v>13</v>
      </c>
      <c r="P8" s="166">
        <v>14</v>
      </c>
      <c r="Q8" s="166">
        <v>15</v>
      </c>
      <c r="R8" s="166">
        <v>16</v>
      </c>
      <c r="S8" s="166">
        <v>17</v>
      </c>
      <c r="T8" s="166">
        <v>18</v>
      </c>
      <c r="U8" s="166">
        <v>19</v>
      </c>
      <c r="V8" s="166">
        <v>20</v>
      </c>
    </row>
    <row r="9" spans="1:22" s="296" customFormat="1" ht="24" customHeight="1">
      <c r="A9" s="838" t="s">
        <v>12</v>
      </c>
      <c r="B9" s="839"/>
      <c r="C9" s="524">
        <f>C10+C11</f>
        <v>50</v>
      </c>
      <c r="D9" s="524">
        <f aca="true" t="shared" si="0" ref="D9:V9">D10+D11</f>
        <v>50</v>
      </c>
      <c r="E9" s="524">
        <f t="shared" si="0"/>
        <v>28</v>
      </c>
      <c r="F9" s="524">
        <f t="shared" si="0"/>
        <v>22</v>
      </c>
      <c r="G9" s="524">
        <f t="shared" si="0"/>
        <v>0</v>
      </c>
      <c r="H9" s="524">
        <f t="shared" si="0"/>
        <v>50</v>
      </c>
      <c r="I9" s="524">
        <f t="shared" si="0"/>
        <v>0</v>
      </c>
      <c r="J9" s="524">
        <f t="shared" si="0"/>
        <v>27</v>
      </c>
      <c r="K9" s="524">
        <f t="shared" si="0"/>
        <v>23</v>
      </c>
      <c r="L9" s="524">
        <f t="shared" si="0"/>
        <v>0</v>
      </c>
      <c r="M9" s="524">
        <f t="shared" si="0"/>
        <v>50</v>
      </c>
      <c r="N9" s="524">
        <f t="shared" si="0"/>
        <v>16</v>
      </c>
      <c r="O9" s="524">
        <f t="shared" si="0"/>
        <v>7</v>
      </c>
      <c r="P9" s="524">
        <f t="shared" si="0"/>
        <v>9</v>
      </c>
      <c r="Q9" s="524">
        <f t="shared" si="0"/>
        <v>0</v>
      </c>
      <c r="R9" s="524">
        <f t="shared" si="0"/>
        <v>0</v>
      </c>
      <c r="S9" s="524">
        <f t="shared" si="0"/>
        <v>34</v>
      </c>
      <c r="T9" s="524">
        <f t="shared" si="0"/>
        <v>20</v>
      </c>
      <c r="U9" s="524">
        <f t="shared" si="0"/>
        <v>14</v>
      </c>
      <c r="V9" s="524">
        <f t="shared" si="0"/>
        <v>0</v>
      </c>
    </row>
    <row r="10" spans="1:22" s="296" customFormat="1" ht="24" customHeight="1">
      <c r="A10" s="297" t="s">
        <v>0</v>
      </c>
      <c r="B10" s="407" t="s">
        <v>350</v>
      </c>
      <c r="C10" s="525">
        <f>D10+G10</f>
        <v>50</v>
      </c>
      <c r="D10" s="525">
        <f>E10+F10</f>
        <v>50</v>
      </c>
      <c r="E10" s="526">
        <v>28</v>
      </c>
      <c r="F10" s="526">
        <v>22</v>
      </c>
      <c r="G10" s="526"/>
      <c r="H10" s="525">
        <f>SUM(I10:L10)</f>
        <v>50</v>
      </c>
      <c r="I10" s="526">
        <v>0</v>
      </c>
      <c r="J10" s="526">
        <v>27</v>
      </c>
      <c r="K10" s="526">
        <v>23</v>
      </c>
      <c r="L10" s="526">
        <v>0</v>
      </c>
      <c r="M10" s="525">
        <f>N10+S10</f>
        <v>50</v>
      </c>
      <c r="N10" s="525">
        <f>SUM(O10:R10)</f>
        <v>16</v>
      </c>
      <c r="O10" s="527">
        <v>7</v>
      </c>
      <c r="P10" s="527">
        <v>9</v>
      </c>
      <c r="Q10" s="527"/>
      <c r="R10" s="527">
        <v>0</v>
      </c>
      <c r="S10" s="525">
        <f>T10+U10</f>
        <v>34</v>
      </c>
      <c r="T10" s="526">
        <v>20</v>
      </c>
      <c r="U10" s="526">
        <v>14</v>
      </c>
      <c r="V10" s="526">
        <v>0</v>
      </c>
    </row>
    <row r="11" spans="1:22" s="296" customFormat="1" ht="24" customHeight="1">
      <c r="A11" s="416" t="s">
        <v>1</v>
      </c>
      <c r="B11" s="417" t="s">
        <v>8</v>
      </c>
      <c r="C11" s="524">
        <f>SUM(C12:C19)</f>
        <v>0</v>
      </c>
      <c r="D11" s="524">
        <f aca="true" t="shared" si="1" ref="D11:V11">SUM(D12:D19)</f>
        <v>0</v>
      </c>
      <c r="E11" s="524">
        <f t="shared" si="1"/>
        <v>0</v>
      </c>
      <c r="F11" s="524">
        <f t="shared" si="1"/>
        <v>0</v>
      </c>
      <c r="G11" s="524">
        <f t="shared" si="1"/>
        <v>0</v>
      </c>
      <c r="H11" s="524">
        <f t="shared" si="1"/>
        <v>0</v>
      </c>
      <c r="I11" s="524">
        <f t="shared" si="1"/>
        <v>0</v>
      </c>
      <c r="J11" s="524">
        <f t="shared" si="1"/>
        <v>0</v>
      </c>
      <c r="K11" s="524">
        <f t="shared" si="1"/>
        <v>0</v>
      </c>
      <c r="L11" s="524">
        <f t="shared" si="1"/>
        <v>0</v>
      </c>
      <c r="M11" s="524">
        <f t="shared" si="1"/>
        <v>0</v>
      </c>
      <c r="N11" s="524">
        <f t="shared" si="1"/>
        <v>0</v>
      </c>
      <c r="O11" s="524">
        <f t="shared" si="1"/>
        <v>0</v>
      </c>
      <c r="P11" s="524">
        <f t="shared" si="1"/>
        <v>0</v>
      </c>
      <c r="Q11" s="524">
        <f t="shared" si="1"/>
        <v>0</v>
      </c>
      <c r="R11" s="524">
        <f t="shared" si="1"/>
        <v>0</v>
      </c>
      <c r="S11" s="524">
        <f t="shared" si="1"/>
        <v>0</v>
      </c>
      <c r="T11" s="524">
        <f t="shared" si="1"/>
        <v>0</v>
      </c>
      <c r="U11" s="524">
        <f t="shared" si="1"/>
        <v>0</v>
      </c>
      <c r="V11" s="524">
        <f t="shared" si="1"/>
        <v>0</v>
      </c>
    </row>
    <row r="12" spans="1:26" s="296" customFormat="1" ht="24" customHeight="1">
      <c r="A12" s="297">
        <v>1</v>
      </c>
      <c r="B12" s="406" t="str">
        <f>'06'!B12</f>
        <v>Chi cục THADS Bà Rịa</v>
      </c>
      <c r="C12" s="525">
        <f>D12+G12</f>
        <v>0</v>
      </c>
      <c r="D12" s="525">
        <f>E12+F12</f>
        <v>0</v>
      </c>
      <c r="E12" s="528"/>
      <c r="F12" s="528"/>
      <c r="G12" s="528"/>
      <c r="H12" s="525">
        <f>SUM(I12:L12)</f>
        <v>0</v>
      </c>
      <c r="I12" s="528"/>
      <c r="J12" s="528"/>
      <c r="K12" s="528"/>
      <c r="L12" s="528"/>
      <c r="M12" s="525">
        <f>N12+S12</f>
        <v>0</v>
      </c>
      <c r="N12" s="525">
        <f>SUM(O12:R12)</f>
        <v>0</v>
      </c>
      <c r="O12" s="540"/>
      <c r="P12" s="529"/>
      <c r="Q12" s="529"/>
      <c r="R12" s="529"/>
      <c r="S12" s="525">
        <f>T12+U12</f>
        <v>0</v>
      </c>
      <c r="T12" s="528"/>
      <c r="U12" s="528"/>
      <c r="V12" s="528"/>
      <c r="X12" s="296" t="s">
        <v>374</v>
      </c>
      <c r="Z12" s="548"/>
    </row>
    <row r="13" spans="1:24" s="296" customFormat="1" ht="24" customHeight="1">
      <c r="A13" s="297">
        <v>2</v>
      </c>
      <c r="B13" s="406" t="str">
        <f>'06'!B13</f>
        <v>Chi cục THADS Côn Đảo</v>
      </c>
      <c r="C13" s="525">
        <f aca="true" t="shared" si="2" ref="C13:C19">D13+G13</f>
        <v>0</v>
      </c>
      <c r="D13" s="525">
        <f aca="true" t="shared" si="3" ref="D13:D19">E13+F13</f>
        <v>0</v>
      </c>
      <c r="E13" s="528"/>
      <c r="F13" s="528"/>
      <c r="G13" s="528"/>
      <c r="H13" s="525">
        <f aca="true" t="shared" si="4" ref="H13:H19">SUM(I13:L13)</f>
        <v>0</v>
      </c>
      <c r="I13" s="528"/>
      <c r="J13" s="528"/>
      <c r="K13" s="528"/>
      <c r="L13" s="528"/>
      <c r="M13" s="525">
        <f aca="true" t="shared" si="5" ref="M13:M19">N13+S13</f>
        <v>0</v>
      </c>
      <c r="N13" s="525">
        <f aca="true" t="shared" si="6" ref="N13:N19">SUM(O13:R13)</f>
        <v>0</v>
      </c>
      <c r="O13" s="529"/>
      <c r="P13" s="529"/>
      <c r="Q13" s="529"/>
      <c r="R13" s="529"/>
      <c r="S13" s="525">
        <f aca="true" t="shared" si="7" ref="S13:S19">T13+U13</f>
        <v>0</v>
      </c>
      <c r="T13" s="528"/>
      <c r="U13" s="528"/>
      <c r="V13" s="528"/>
      <c r="X13" s="296" t="s">
        <v>375</v>
      </c>
    </row>
    <row r="14" spans="1:24" s="296" customFormat="1" ht="24" customHeight="1">
      <c r="A14" s="297">
        <v>3</v>
      </c>
      <c r="B14" s="406" t="str">
        <f>'06'!B14</f>
        <v>Chi cục THADS Châu Đức</v>
      </c>
      <c r="C14" s="525">
        <f t="shared" si="2"/>
        <v>0</v>
      </c>
      <c r="D14" s="525">
        <f t="shared" si="3"/>
        <v>0</v>
      </c>
      <c r="E14" s="528"/>
      <c r="F14" s="528"/>
      <c r="G14" s="528"/>
      <c r="H14" s="525">
        <f t="shared" si="4"/>
        <v>0</v>
      </c>
      <c r="I14" s="528"/>
      <c r="J14" s="528"/>
      <c r="K14" s="528"/>
      <c r="L14" s="528"/>
      <c r="M14" s="525">
        <f t="shared" si="5"/>
        <v>0</v>
      </c>
      <c r="N14" s="525">
        <f t="shared" si="6"/>
        <v>0</v>
      </c>
      <c r="O14" s="529"/>
      <c r="P14" s="529"/>
      <c r="Q14" s="529"/>
      <c r="R14" s="529"/>
      <c r="S14" s="525">
        <f t="shared" si="7"/>
        <v>0</v>
      </c>
      <c r="T14" s="528"/>
      <c r="U14" s="528"/>
      <c r="V14" s="528"/>
      <c r="X14" s="296" t="s">
        <v>376</v>
      </c>
    </row>
    <row r="15" spans="1:24" s="296" customFormat="1" ht="24" customHeight="1">
      <c r="A15" s="297">
        <v>4</v>
      </c>
      <c r="B15" s="406" t="str">
        <f>'06'!B15</f>
        <v>Chi cục THADS Đất Đỏ</v>
      </c>
      <c r="C15" s="525">
        <f t="shared" si="2"/>
        <v>0</v>
      </c>
      <c r="D15" s="525">
        <f t="shared" si="3"/>
        <v>0</v>
      </c>
      <c r="E15" s="528"/>
      <c r="F15" s="528"/>
      <c r="G15" s="528"/>
      <c r="H15" s="525">
        <f t="shared" si="4"/>
        <v>0</v>
      </c>
      <c r="I15" s="528"/>
      <c r="J15" s="528"/>
      <c r="K15" s="528"/>
      <c r="L15" s="528"/>
      <c r="M15" s="525">
        <f t="shared" si="5"/>
        <v>0</v>
      </c>
      <c r="N15" s="525">
        <f t="shared" si="6"/>
        <v>0</v>
      </c>
      <c r="O15" s="529"/>
      <c r="P15" s="529"/>
      <c r="Q15" s="529"/>
      <c r="R15" s="529"/>
      <c r="S15" s="525">
        <f t="shared" si="7"/>
        <v>0</v>
      </c>
      <c r="T15" s="528"/>
      <c r="U15" s="528"/>
      <c r="V15" s="528"/>
      <c r="X15" s="296" t="s">
        <v>377</v>
      </c>
    </row>
    <row r="16" spans="1:24" s="296" customFormat="1" ht="24" customHeight="1">
      <c r="A16" s="297">
        <v>5</v>
      </c>
      <c r="B16" s="406" t="str">
        <f>'06'!B16</f>
        <v>Chi cục THADS Long Điền</v>
      </c>
      <c r="C16" s="525">
        <f t="shared" si="2"/>
        <v>0</v>
      </c>
      <c r="D16" s="525">
        <f t="shared" si="3"/>
        <v>0</v>
      </c>
      <c r="E16" s="528"/>
      <c r="F16" s="528"/>
      <c r="G16" s="528"/>
      <c r="H16" s="525">
        <f t="shared" si="4"/>
        <v>0</v>
      </c>
      <c r="I16" s="528"/>
      <c r="J16" s="528"/>
      <c r="K16" s="528"/>
      <c r="L16" s="528"/>
      <c r="M16" s="525">
        <f t="shared" si="5"/>
        <v>0</v>
      </c>
      <c r="N16" s="525">
        <f t="shared" si="6"/>
        <v>0</v>
      </c>
      <c r="O16" s="529"/>
      <c r="P16" s="529"/>
      <c r="Q16" s="529"/>
      <c r="R16" s="529"/>
      <c r="S16" s="525">
        <f t="shared" si="7"/>
        <v>0</v>
      </c>
      <c r="T16" s="528"/>
      <c r="U16" s="528"/>
      <c r="V16" s="528"/>
      <c r="X16" s="296" t="s">
        <v>378</v>
      </c>
    </row>
    <row r="17" spans="1:24" s="296" customFormat="1" ht="24" customHeight="1">
      <c r="A17" s="297">
        <v>6</v>
      </c>
      <c r="B17" s="406" t="str">
        <f>'06'!B17</f>
        <v>Chi cục THADS Phú Mỹ</v>
      </c>
      <c r="C17" s="525">
        <f t="shared" si="2"/>
        <v>0</v>
      </c>
      <c r="D17" s="525">
        <f t="shared" si="3"/>
        <v>0</v>
      </c>
      <c r="E17" s="528"/>
      <c r="F17" s="528"/>
      <c r="G17" s="528"/>
      <c r="H17" s="525">
        <f t="shared" si="4"/>
        <v>0</v>
      </c>
      <c r="I17" s="528"/>
      <c r="J17" s="528"/>
      <c r="K17" s="528"/>
      <c r="L17" s="528"/>
      <c r="M17" s="525">
        <f t="shared" si="5"/>
        <v>0</v>
      </c>
      <c r="N17" s="525">
        <f t="shared" si="6"/>
        <v>0</v>
      </c>
      <c r="O17" s="529"/>
      <c r="P17" s="529"/>
      <c r="Q17" s="529"/>
      <c r="R17" s="529"/>
      <c r="S17" s="525">
        <f t="shared" si="7"/>
        <v>0</v>
      </c>
      <c r="T17" s="528"/>
      <c r="U17" s="528"/>
      <c r="V17" s="528"/>
      <c r="X17" s="296" t="s">
        <v>379</v>
      </c>
    </row>
    <row r="18" spans="1:22" s="296" customFormat="1" ht="24" customHeight="1">
      <c r="A18" s="297">
        <v>7</v>
      </c>
      <c r="B18" s="406" t="str">
        <f>'06'!B18</f>
        <v>Chi cục THADS Vũng Tàu</v>
      </c>
      <c r="C18" s="525">
        <f t="shared" si="2"/>
        <v>0</v>
      </c>
      <c r="D18" s="525">
        <f t="shared" si="3"/>
        <v>0</v>
      </c>
      <c r="E18" s="528"/>
      <c r="F18" s="528"/>
      <c r="G18" s="528"/>
      <c r="H18" s="525">
        <f t="shared" si="4"/>
        <v>0</v>
      </c>
      <c r="I18" s="528"/>
      <c r="J18" s="528"/>
      <c r="K18" s="528"/>
      <c r="L18" s="528"/>
      <c r="M18" s="525">
        <f t="shared" si="5"/>
        <v>0</v>
      </c>
      <c r="N18" s="525">
        <f t="shared" si="6"/>
        <v>0</v>
      </c>
      <c r="O18" s="529"/>
      <c r="P18" s="529"/>
      <c r="Q18" s="529"/>
      <c r="R18" s="529"/>
      <c r="S18" s="525">
        <f t="shared" si="7"/>
        <v>0</v>
      </c>
      <c r="T18" s="528"/>
      <c r="U18" s="528"/>
      <c r="V18" s="528"/>
    </row>
    <row r="19" spans="1:22" s="296" customFormat="1" ht="24" customHeight="1">
      <c r="A19" s="297">
        <v>8</v>
      </c>
      <c r="B19" s="406" t="str">
        <f>'06'!B19</f>
        <v>Chi cục THADS Xuyên Mộc</v>
      </c>
      <c r="C19" s="525">
        <f t="shared" si="2"/>
        <v>0</v>
      </c>
      <c r="D19" s="525">
        <f t="shared" si="3"/>
        <v>0</v>
      </c>
      <c r="E19" s="528"/>
      <c r="F19" s="528"/>
      <c r="G19" s="528"/>
      <c r="H19" s="525">
        <f t="shared" si="4"/>
        <v>0</v>
      </c>
      <c r="I19" s="528"/>
      <c r="J19" s="528"/>
      <c r="K19" s="528"/>
      <c r="L19" s="528"/>
      <c r="M19" s="525">
        <f t="shared" si="5"/>
        <v>0</v>
      </c>
      <c r="N19" s="525">
        <f t="shared" si="6"/>
        <v>0</v>
      </c>
      <c r="O19" s="529"/>
      <c r="P19" s="529"/>
      <c r="Q19" s="529"/>
      <c r="R19" s="529"/>
      <c r="S19" s="525">
        <f t="shared" si="7"/>
        <v>0</v>
      </c>
      <c r="T19" s="528"/>
      <c r="U19" s="528"/>
      <c r="V19" s="528"/>
    </row>
    <row r="20" spans="1:22" ht="21" customHeight="1">
      <c r="A20" s="204"/>
      <c r="B20" s="757" t="str">
        <f>TT!C4</f>
        <v>BR-VT, ngày 03 tháng 06 năm 2022</v>
      </c>
      <c r="C20" s="757"/>
      <c r="D20" s="757"/>
      <c r="E20" s="757"/>
      <c r="F20" s="757"/>
      <c r="G20" s="757"/>
      <c r="H20" s="264"/>
      <c r="I20" s="264"/>
      <c r="J20" s="264"/>
      <c r="K20" s="278"/>
      <c r="L20" s="279"/>
      <c r="M20" s="794" t="str">
        <f>TT!C4</f>
        <v>BR-VT, ngày 03 tháng 06 năm 2022</v>
      </c>
      <c r="N20" s="794"/>
      <c r="O20" s="794"/>
      <c r="P20" s="794"/>
      <c r="Q20" s="794"/>
      <c r="R20" s="794"/>
      <c r="S20" s="794"/>
      <c r="T20" s="285"/>
      <c r="U20" s="298"/>
      <c r="V20" s="298"/>
    </row>
    <row r="21" spans="1:25" ht="21" customHeight="1">
      <c r="A21" s="118"/>
      <c r="B21" s="758" t="s">
        <v>283</v>
      </c>
      <c r="C21" s="758"/>
      <c r="D21" s="758"/>
      <c r="E21" s="758"/>
      <c r="F21" s="758"/>
      <c r="G21" s="758"/>
      <c r="H21" s="265"/>
      <c r="I21" s="265"/>
      <c r="J21" s="265"/>
      <c r="K21" s="280"/>
      <c r="L21" s="280"/>
      <c r="M21" s="759" t="str">
        <f>TT!C5</f>
        <v>KT.CỤC TRƯỞNG
PHÓ CỤC TRƯỞNG</v>
      </c>
      <c r="N21" s="759"/>
      <c r="O21" s="759"/>
      <c r="P21" s="759"/>
      <c r="Q21" s="759"/>
      <c r="R21" s="759"/>
      <c r="S21" s="759"/>
      <c r="T21" s="266"/>
      <c r="U21" s="157"/>
      <c r="V21" s="157"/>
      <c r="Y21" s="158"/>
    </row>
    <row r="22" spans="1:22" ht="18" customHeight="1">
      <c r="A22" s="3"/>
      <c r="B22" s="255"/>
      <c r="C22" s="255"/>
      <c r="D22" s="256"/>
      <c r="E22" s="256"/>
      <c r="F22" s="256"/>
      <c r="G22" s="255"/>
      <c r="H22" s="255"/>
      <c r="I22" s="255"/>
      <c r="J22" s="255"/>
      <c r="K22" s="256"/>
      <c r="L22" s="256"/>
      <c r="M22" s="256"/>
      <c r="N22" s="256"/>
      <c r="P22" s="266"/>
      <c r="Q22" s="266"/>
      <c r="R22" s="266"/>
      <c r="S22" s="256"/>
      <c r="T22" s="256"/>
      <c r="U22" s="159"/>
      <c r="V22" s="159"/>
    </row>
    <row r="23" spans="1:22" ht="21" customHeight="1">
      <c r="A23" s="3"/>
      <c r="B23" s="255"/>
      <c r="C23" s="255"/>
      <c r="D23" s="256"/>
      <c r="E23" s="256"/>
      <c r="F23" s="256"/>
      <c r="G23" s="255"/>
      <c r="H23" s="255"/>
      <c r="I23" s="255"/>
      <c r="J23" s="255"/>
      <c r="K23" s="256"/>
      <c r="L23" s="256"/>
      <c r="M23" s="256"/>
      <c r="N23" s="256"/>
      <c r="P23" s="271"/>
      <c r="Q23" s="271"/>
      <c r="R23" s="271"/>
      <c r="S23" s="271"/>
      <c r="T23" s="271"/>
      <c r="U23" s="160"/>
      <c r="V23" s="160"/>
    </row>
    <row r="24" spans="1:22" ht="30.75" customHeight="1">
      <c r="A24" s="3"/>
      <c r="B24" s="255"/>
      <c r="C24" s="255"/>
      <c r="D24" s="256"/>
      <c r="E24" s="256"/>
      <c r="F24" s="256"/>
      <c r="G24" s="255"/>
      <c r="H24" s="255"/>
      <c r="I24" s="255"/>
      <c r="J24" s="255"/>
      <c r="K24" s="256"/>
      <c r="L24" s="256"/>
      <c r="M24" s="256"/>
      <c r="N24" s="256"/>
      <c r="P24" s="271"/>
      <c r="Q24" s="271"/>
      <c r="R24" s="271"/>
      <c r="S24" s="271"/>
      <c r="T24" s="271"/>
      <c r="U24" s="299"/>
      <c r="V24" s="299"/>
    </row>
    <row r="25" spans="1:22" ht="30.75" customHeight="1">
      <c r="A25" s="3"/>
      <c r="B25" s="759" t="str">
        <f>TT!C6</f>
        <v>Phạm Minh Trí</v>
      </c>
      <c r="C25" s="759"/>
      <c r="D25" s="759"/>
      <c r="E25" s="759"/>
      <c r="F25" s="759"/>
      <c r="G25" s="759"/>
      <c r="H25" s="266"/>
      <c r="I25" s="266"/>
      <c r="J25" s="266"/>
      <c r="K25" s="256"/>
      <c r="L25" s="256"/>
      <c r="M25" s="759" t="str">
        <f>TT!C3</f>
        <v>Võ Đức Tùng</v>
      </c>
      <c r="N25" s="759"/>
      <c r="O25" s="759"/>
      <c r="P25" s="759"/>
      <c r="Q25" s="759"/>
      <c r="R25" s="759"/>
      <c r="S25" s="759"/>
      <c r="T25" s="266"/>
      <c r="U25" s="300"/>
      <c r="V25" s="300"/>
    </row>
    <row r="26" spans="1:11" ht="15.75">
      <c r="A26" s="161"/>
      <c r="B26" s="161"/>
      <c r="C26" s="161"/>
      <c r="D26" s="161"/>
      <c r="E26" s="161"/>
      <c r="F26" s="161"/>
      <c r="G26" s="161"/>
      <c r="H26" s="161"/>
      <c r="I26" s="161"/>
      <c r="J26" s="161"/>
      <c r="K26" s="161"/>
    </row>
    <row r="27" spans="1:11" ht="15.75">
      <c r="A27" s="161"/>
      <c r="B27" s="161"/>
      <c r="C27" s="161"/>
      <c r="D27" s="161"/>
      <c r="E27" s="161"/>
      <c r="F27" s="161"/>
      <c r="G27" s="161"/>
      <c r="H27" s="161"/>
      <c r="I27" s="161"/>
      <c r="J27" s="161"/>
      <c r="K27" s="161"/>
    </row>
    <row r="28" spans="1:11" ht="15.75">
      <c r="A28" s="161"/>
      <c r="B28" s="161"/>
      <c r="C28" s="161"/>
      <c r="D28" s="161"/>
      <c r="E28" s="161"/>
      <c r="F28" s="161"/>
      <c r="G28" s="161"/>
      <c r="H28" s="161"/>
      <c r="I28" s="161"/>
      <c r="J28" s="161"/>
      <c r="K28" s="161"/>
    </row>
    <row r="29" spans="1:11" ht="15.75" hidden="1">
      <c r="A29" s="161"/>
      <c r="B29" s="161"/>
      <c r="C29" s="161"/>
      <c r="D29" s="161"/>
      <c r="E29" s="161"/>
      <c r="F29" s="161"/>
      <c r="G29" s="161"/>
      <c r="H29" s="161"/>
      <c r="I29" s="161"/>
      <c r="J29" s="161"/>
      <c r="K29" s="161"/>
    </row>
    <row r="30" spans="1:13" s="164" customFormat="1" ht="15.75" hidden="1">
      <c r="A30" s="162" t="s">
        <v>263</v>
      </c>
      <c r="B30" s="3"/>
      <c r="C30" s="3"/>
      <c r="D30" s="3"/>
      <c r="E30" s="3"/>
      <c r="F30" s="3"/>
      <c r="G30" s="3"/>
      <c r="H30" s="3"/>
      <c r="I30" s="3"/>
      <c r="J30" s="3"/>
      <c r="K30" s="3"/>
      <c r="L30" s="163"/>
      <c r="M30" s="163"/>
    </row>
    <row r="31" spans="1:19" s="164" customFormat="1" ht="15" customHeight="1" hidden="1">
      <c r="A31" s="148"/>
      <c r="B31" s="834" t="s">
        <v>284</v>
      </c>
      <c r="C31" s="834"/>
      <c r="D31" s="834"/>
      <c r="E31" s="834"/>
      <c r="F31" s="834"/>
      <c r="G31" s="834"/>
      <c r="H31" s="834"/>
      <c r="I31" s="834"/>
      <c r="J31" s="834"/>
      <c r="K31" s="834"/>
      <c r="L31" s="148"/>
      <c r="M31" s="148"/>
      <c r="N31" s="150"/>
      <c r="O31" s="150"/>
      <c r="P31" s="150"/>
      <c r="Q31" s="150"/>
      <c r="R31" s="150"/>
      <c r="S31" s="150"/>
    </row>
    <row r="32" spans="2:13" s="164" customFormat="1" ht="15.75" hidden="1">
      <c r="B32" s="147" t="s">
        <v>285</v>
      </c>
      <c r="L32" s="163"/>
      <c r="M32" s="163"/>
    </row>
    <row r="33" ht="15.75" hidden="1">
      <c r="B33" s="141" t="s">
        <v>286</v>
      </c>
    </row>
    <row r="35" ht="15.75">
      <c r="D35" s="132" t="s">
        <v>374</v>
      </c>
    </row>
    <row r="36" ht="15.75">
      <c r="D36" s="132" t="s">
        <v>375</v>
      </c>
    </row>
    <row r="37" ht="15.75">
      <c r="D37" s="132" t="s">
        <v>376</v>
      </c>
    </row>
    <row r="38" ht="15.75">
      <c r="D38" s="132" t="s">
        <v>377</v>
      </c>
    </row>
    <row r="39" ht="15.75">
      <c r="D39" s="132" t="s">
        <v>378</v>
      </c>
    </row>
    <row r="40" ht="15.75">
      <c r="D40" s="132" t="s">
        <v>379</v>
      </c>
    </row>
  </sheetData>
  <sheetProtection formatCells="0" formatColumns="0" formatRows="0" insertRows="0" deleteRows="0"/>
  <mergeCells count="38">
    <mergeCell ref="A1:E1"/>
    <mergeCell ref="F1:Q1"/>
    <mergeCell ref="R1:V1"/>
    <mergeCell ref="R2:V2"/>
    <mergeCell ref="C3:C7"/>
    <mergeCell ref="D3:G3"/>
    <mergeCell ref="H3:H7"/>
    <mergeCell ref="I3:L3"/>
    <mergeCell ref="A3:A7"/>
    <mergeCell ref="B3:B7"/>
    <mergeCell ref="A8:B8"/>
    <mergeCell ref="M3:V3"/>
    <mergeCell ref="D4:D7"/>
    <mergeCell ref="E4:F4"/>
    <mergeCell ref="G4:G7"/>
    <mergeCell ref="I4:I7"/>
    <mergeCell ref="N4:U4"/>
    <mergeCell ref="V4:V7"/>
    <mergeCell ref="S5:S7"/>
    <mergeCell ref="T5:U6"/>
    <mergeCell ref="B31:K31"/>
    <mergeCell ref="A9:B9"/>
    <mergeCell ref="B20:G20"/>
    <mergeCell ref="M20:S20"/>
    <mergeCell ref="B21:G21"/>
    <mergeCell ref="M21:S21"/>
    <mergeCell ref="B25:G25"/>
    <mergeCell ref="M25:S25"/>
    <mergeCell ref="E5:E7"/>
    <mergeCell ref="F5:F7"/>
    <mergeCell ref="N5:N7"/>
    <mergeCell ref="O5:R5"/>
    <mergeCell ref="J4:J7"/>
    <mergeCell ref="K4:K7"/>
    <mergeCell ref="L4:L7"/>
    <mergeCell ref="M4:M7"/>
    <mergeCell ref="O6:P6"/>
    <mergeCell ref="Q6:R6"/>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W42"/>
  <sheetViews>
    <sheetView zoomScale="85" zoomScaleNormal="85" zoomScaleSheetLayoutView="100" zoomScalePageLayoutView="0" workbookViewId="0" topLeftCell="A4">
      <selection activeCell="D34" sqref="D34"/>
    </sheetView>
  </sheetViews>
  <sheetFormatPr defaultColWidth="9.00390625" defaultRowHeight="15.75"/>
  <cols>
    <col min="1" max="1" width="4.25390625" style="178" customWidth="1"/>
    <col min="2" max="2" width="25.50390625" style="178" customWidth="1"/>
    <col min="3" max="3" width="6.625" style="178" customWidth="1"/>
    <col min="4" max="4" width="7.625" style="178" customWidth="1"/>
    <col min="5" max="5" width="8.00390625" style="199" customWidth="1"/>
    <col min="6" max="6" width="6.50390625" style="178" customWidth="1"/>
    <col min="7" max="7" width="5.75390625" style="178" customWidth="1"/>
    <col min="8" max="8" width="5.375" style="178" customWidth="1"/>
    <col min="9" max="9" width="7.75390625" style="178" customWidth="1"/>
    <col min="10" max="10" width="6.75390625" style="178" customWidth="1"/>
    <col min="11" max="11" width="6.625" style="178" customWidth="1"/>
    <col min="12" max="12" width="7.125" style="178" customWidth="1"/>
    <col min="13" max="13" width="6.375" style="178" customWidth="1"/>
    <col min="14" max="14" width="6.75390625" style="200" customWidth="1"/>
    <col min="15" max="15" width="6.125" style="200" customWidth="1"/>
    <col min="16" max="16" width="5.625" style="200" customWidth="1"/>
    <col min="17" max="17" width="7.00390625" style="201" customWidth="1"/>
    <col min="18" max="18" width="7.00390625" style="200" customWidth="1"/>
    <col min="19" max="19" width="5.75390625" style="200" customWidth="1"/>
    <col min="20" max="20" width="8.125" style="200" customWidth="1"/>
    <col min="21" max="21" width="6.25390625" style="200" customWidth="1"/>
    <col min="22" max="23" width="9.00390625" style="433" customWidth="1"/>
    <col min="24" max="16384" width="9.00390625" style="178" customWidth="1"/>
  </cols>
  <sheetData>
    <row r="1" spans="1:21" ht="65.25" customHeight="1">
      <c r="A1" s="564" t="s">
        <v>318</v>
      </c>
      <c r="B1" s="564"/>
      <c r="C1" s="564"/>
      <c r="D1" s="564"/>
      <c r="E1" s="558" t="s">
        <v>412</v>
      </c>
      <c r="F1" s="558"/>
      <c r="G1" s="558"/>
      <c r="H1" s="558"/>
      <c r="I1" s="558"/>
      <c r="J1" s="558"/>
      <c r="K1" s="558"/>
      <c r="L1" s="558"/>
      <c r="M1" s="558"/>
      <c r="N1" s="558"/>
      <c r="O1" s="558"/>
      <c r="P1" s="568" t="str">
        <f>TT!C2</f>
        <v>Đơn vị  báo cáo: 
Cục THADS tỉnh Bà Rịa-Vũng Tàu
Đơn vị nhận báo cáo: 
Tổng Cục Thi hành án dân sự</v>
      </c>
      <c r="Q1" s="568"/>
      <c r="R1" s="568"/>
      <c r="S1" s="568"/>
      <c r="T1" s="568"/>
      <c r="U1" s="568"/>
    </row>
    <row r="2" spans="1:21" ht="17.25" customHeight="1">
      <c r="A2" s="179"/>
      <c r="B2" s="180"/>
      <c r="C2" s="180"/>
      <c r="D2" s="180"/>
      <c r="E2" s="181"/>
      <c r="F2" s="182"/>
      <c r="G2" s="182"/>
      <c r="H2" s="182"/>
      <c r="I2" s="183"/>
      <c r="J2" s="184"/>
      <c r="K2" s="185"/>
      <c r="L2" s="185"/>
      <c r="M2" s="185"/>
      <c r="N2" s="186"/>
      <c r="O2" s="186"/>
      <c r="P2" s="556" t="s">
        <v>164</v>
      </c>
      <c r="Q2" s="556"/>
      <c r="R2" s="556"/>
      <c r="S2" s="556"/>
      <c r="T2" s="556"/>
      <c r="U2" s="556"/>
    </row>
    <row r="3" spans="1:23" s="187" customFormat="1" ht="15.75" customHeight="1">
      <c r="A3" s="565" t="s">
        <v>136</v>
      </c>
      <c r="B3" s="565" t="s">
        <v>157</v>
      </c>
      <c r="C3" s="565" t="s">
        <v>163</v>
      </c>
      <c r="D3" s="559" t="s">
        <v>134</v>
      </c>
      <c r="E3" s="557" t="s">
        <v>4</v>
      </c>
      <c r="F3" s="557"/>
      <c r="G3" s="557" t="s">
        <v>36</v>
      </c>
      <c r="H3" s="573" t="s">
        <v>162</v>
      </c>
      <c r="I3" s="557" t="s">
        <v>37</v>
      </c>
      <c r="J3" s="570" t="s">
        <v>4</v>
      </c>
      <c r="K3" s="571"/>
      <c r="L3" s="571"/>
      <c r="M3" s="571"/>
      <c r="N3" s="571"/>
      <c r="O3" s="571"/>
      <c r="P3" s="571"/>
      <c r="Q3" s="571"/>
      <c r="R3" s="571"/>
      <c r="S3" s="572"/>
      <c r="T3" s="561" t="s">
        <v>103</v>
      </c>
      <c r="U3" s="559" t="s">
        <v>160</v>
      </c>
      <c r="V3" s="434"/>
      <c r="W3" s="434"/>
    </row>
    <row r="4" spans="1:23" s="188" customFormat="1" ht="15.75" customHeight="1">
      <c r="A4" s="566"/>
      <c r="B4" s="566"/>
      <c r="C4" s="566"/>
      <c r="D4" s="560"/>
      <c r="E4" s="557" t="s">
        <v>137</v>
      </c>
      <c r="F4" s="557" t="s">
        <v>62</v>
      </c>
      <c r="G4" s="557"/>
      <c r="H4" s="573"/>
      <c r="I4" s="557"/>
      <c r="J4" s="557" t="s">
        <v>61</v>
      </c>
      <c r="K4" s="557" t="s">
        <v>4</v>
      </c>
      <c r="L4" s="557"/>
      <c r="M4" s="557"/>
      <c r="N4" s="557"/>
      <c r="O4" s="557"/>
      <c r="P4" s="557"/>
      <c r="Q4" s="573" t="s">
        <v>139</v>
      </c>
      <c r="R4" s="557" t="s">
        <v>148</v>
      </c>
      <c r="S4" s="573" t="s">
        <v>81</v>
      </c>
      <c r="T4" s="562"/>
      <c r="U4" s="560"/>
      <c r="V4" s="435"/>
      <c r="W4" s="435"/>
    </row>
    <row r="5" spans="1:23" s="187" customFormat="1" ht="15.75" customHeight="1">
      <c r="A5" s="566"/>
      <c r="B5" s="566"/>
      <c r="C5" s="566"/>
      <c r="D5" s="560"/>
      <c r="E5" s="557"/>
      <c r="F5" s="557"/>
      <c r="G5" s="557"/>
      <c r="H5" s="573"/>
      <c r="I5" s="557"/>
      <c r="J5" s="557"/>
      <c r="K5" s="557" t="s">
        <v>96</v>
      </c>
      <c r="L5" s="557" t="s">
        <v>4</v>
      </c>
      <c r="M5" s="557"/>
      <c r="N5" s="557" t="s">
        <v>42</v>
      </c>
      <c r="O5" s="557" t="s">
        <v>147</v>
      </c>
      <c r="P5" s="557" t="s">
        <v>46</v>
      </c>
      <c r="Q5" s="573"/>
      <c r="R5" s="557"/>
      <c r="S5" s="573"/>
      <c r="T5" s="562"/>
      <c r="U5" s="560"/>
      <c r="V5" s="434"/>
      <c r="W5" s="434"/>
    </row>
    <row r="6" spans="1:23" s="187" customFormat="1" ht="15.75" customHeight="1">
      <c r="A6" s="566"/>
      <c r="B6" s="566"/>
      <c r="C6" s="566"/>
      <c r="D6" s="560"/>
      <c r="E6" s="557"/>
      <c r="F6" s="557"/>
      <c r="G6" s="557"/>
      <c r="H6" s="573"/>
      <c r="I6" s="557"/>
      <c r="J6" s="557"/>
      <c r="K6" s="557"/>
      <c r="L6" s="557"/>
      <c r="M6" s="557"/>
      <c r="N6" s="557"/>
      <c r="O6" s="557"/>
      <c r="P6" s="557"/>
      <c r="Q6" s="573"/>
      <c r="R6" s="557"/>
      <c r="S6" s="573"/>
      <c r="T6" s="562"/>
      <c r="U6" s="560"/>
      <c r="V6" s="434"/>
      <c r="W6" s="434"/>
    </row>
    <row r="7" spans="1:23" s="187" customFormat="1" ht="44.25" customHeight="1">
      <c r="A7" s="567"/>
      <c r="B7" s="567"/>
      <c r="C7" s="567"/>
      <c r="D7" s="569"/>
      <c r="E7" s="557"/>
      <c r="F7" s="557"/>
      <c r="G7" s="557"/>
      <c r="H7" s="573"/>
      <c r="I7" s="557"/>
      <c r="J7" s="557"/>
      <c r="K7" s="557"/>
      <c r="L7" s="189" t="s">
        <v>39</v>
      </c>
      <c r="M7" s="189" t="s">
        <v>138</v>
      </c>
      <c r="N7" s="557"/>
      <c r="O7" s="557"/>
      <c r="P7" s="557"/>
      <c r="Q7" s="573"/>
      <c r="R7" s="557"/>
      <c r="S7" s="573"/>
      <c r="T7" s="563"/>
      <c r="U7" s="560"/>
      <c r="V7" s="434"/>
      <c r="W7" s="434"/>
    </row>
    <row r="8" spans="1:21" ht="14.25" customHeight="1">
      <c r="A8" s="581" t="s">
        <v>3</v>
      </c>
      <c r="B8" s="582"/>
      <c r="C8" s="219" t="s">
        <v>13</v>
      </c>
      <c r="D8" s="219" t="s">
        <v>14</v>
      </c>
      <c r="E8" s="219" t="s">
        <v>19</v>
      </c>
      <c r="F8" s="219" t="s">
        <v>22</v>
      </c>
      <c r="G8" s="219" t="s">
        <v>23</v>
      </c>
      <c r="H8" s="219" t="s">
        <v>24</v>
      </c>
      <c r="I8" s="219" t="s">
        <v>25</v>
      </c>
      <c r="J8" s="219" t="s">
        <v>26</v>
      </c>
      <c r="K8" s="219" t="s">
        <v>27</v>
      </c>
      <c r="L8" s="219" t="s">
        <v>29</v>
      </c>
      <c r="M8" s="219" t="s">
        <v>30</v>
      </c>
      <c r="N8" s="219" t="s">
        <v>104</v>
      </c>
      <c r="O8" s="219" t="s">
        <v>101</v>
      </c>
      <c r="P8" s="219" t="s">
        <v>105</v>
      </c>
      <c r="Q8" s="219" t="s">
        <v>106</v>
      </c>
      <c r="R8" s="219" t="s">
        <v>107</v>
      </c>
      <c r="S8" s="219" t="s">
        <v>118</v>
      </c>
      <c r="T8" s="219" t="s">
        <v>131</v>
      </c>
      <c r="U8" s="219" t="s">
        <v>133</v>
      </c>
    </row>
    <row r="9" spans="1:23" ht="13.5" customHeight="1">
      <c r="A9" s="570" t="s">
        <v>10</v>
      </c>
      <c r="B9" s="571"/>
      <c r="C9" s="303">
        <f aca="true" t="shared" si="0" ref="C9:T9">C10+C24</f>
        <v>2708</v>
      </c>
      <c r="D9" s="303">
        <f t="shared" si="0"/>
        <v>7698</v>
      </c>
      <c r="E9" s="303">
        <f t="shared" si="0"/>
        <v>4667</v>
      </c>
      <c r="F9" s="303">
        <f t="shared" si="0"/>
        <v>3031</v>
      </c>
      <c r="G9" s="303">
        <f t="shared" si="0"/>
        <v>36</v>
      </c>
      <c r="H9" s="303">
        <f t="shared" si="0"/>
        <v>1</v>
      </c>
      <c r="I9" s="303">
        <f t="shared" si="0"/>
        <v>7661</v>
      </c>
      <c r="J9" s="303">
        <f t="shared" si="0"/>
        <v>5557</v>
      </c>
      <c r="K9" s="303">
        <f t="shared" si="0"/>
        <v>2504</v>
      </c>
      <c r="L9" s="303">
        <f t="shared" si="0"/>
        <v>2452</v>
      </c>
      <c r="M9" s="303">
        <f t="shared" si="0"/>
        <v>52</v>
      </c>
      <c r="N9" s="303">
        <f t="shared" si="0"/>
        <v>3047</v>
      </c>
      <c r="O9" s="303">
        <f t="shared" si="0"/>
        <v>2</v>
      </c>
      <c r="P9" s="303">
        <f t="shared" si="0"/>
        <v>4</v>
      </c>
      <c r="Q9" s="303">
        <f t="shared" si="0"/>
        <v>1908</v>
      </c>
      <c r="R9" s="303">
        <f t="shared" si="0"/>
        <v>183</v>
      </c>
      <c r="S9" s="303">
        <f t="shared" si="0"/>
        <v>13</v>
      </c>
      <c r="T9" s="303">
        <f t="shared" si="0"/>
        <v>5157</v>
      </c>
      <c r="U9" s="226">
        <f>IF(J9&lt;&gt;0,K9/J9,"")</f>
        <v>0.45060284326075223</v>
      </c>
      <c r="V9" s="437">
        <f>D9-G9-H9-I9</f>
        <v>0</v>
      </c>
      <c r="W9" s="437">
        <f>I9-SUM(L9:S9)</f>
        <v>0</v>
      </c>
    </row>
    <row r="10" spans="1:23" ht="13.5" customHeight="1">
      <c r="A10" s="190" t="s">
        <v>0</v>
      </c>
      <c r="B10" s="191" t="s">
        <v>89</v>
      </c>
      <c r="C10" s="303">
        <f>SUM(C11:C23)</f>
        <v>2460</v>
      </c>
      <c r="D10" s="303">
        <f aca="true" t="shared" si="1" ref="D10:S10">SUM(D11:D23)</f>
        <v>5251</v>
      </c>
      <c r="E10" s="303">
        <f t="shared" si="1"/>
        <v>2559</v>
      </c>
      <c r="F10" s="303">
        <f t="shared" si="1"/>
        <v>2692</v>
      </c>
      <c r="G10" s="303">
        <f t="shared" si="1"/>
        <v>23</v>
      </c>
      <c r="H10" s="303">
        <f t="shared" si="1"/>
        <v>1</v>
      </c>
      <c r="I10" s="303">
        <f t="shared" si="1"/>
        <v>5227</v>
      </c>
      <c r="J10" s="303">
        <f t="shared" si="1"/>
        <v>4065</v>
      </c>
      <c r="K10" s="303">
        <f t="shared" si="1"/>
        <v>2229</v>
      </c>
      <c r="L10" s="303">
        <f t="shared" si="1"/>
        <v>2204</v>
      </c>
      <c r="M10" s="303">
        <f t="shared" si="1"/>
        <v>25</v>
      </c>
      <c r="N10" s="303">
        <f t="shared" si="1"/>
        <v>1835</v>
      </c>
      <c r="O10" s="303">
        <f t="shared" si="1"/>
        <v>0</v>
      </c>
      <c r="P10" s="303">
        <f t="shared" si="1"/>
        <v>1</v>
      </c>
      <c r="Q10" s="303">
        <f t="shared" si="1"/>
        <v>1039</v>
      </c>
      <c r="R10" s="303">
        <f t="shared" si="1"/>
        <v>115</v>
      </c>
      <c r="S10" s="303">
        <f t="shared" si="1"/>
        <v>8</v>
      </c>
      <c r="T10" s="303">
        <f>SUM(N10:S10)</f>
        <v>2998</v>
      </c>
      <c r="U10" s="226">
        <f>IF(J10&lt;&gt;0,K10/J10,"")</f>
        <v>0.548339483394834</v>
      </c>
      <c r="V10" s="437">
        <f aca="true" t="shared" si="2" ref="V10:V37">D10-G10-H10-I10</f>
        <v>0</v>
      </c>
      <c r="W10" s="437">
        <f aca="true" t="shared" si="3" ref="W10:W37">I10-SUM(L10:S10)</f>
        <v>0</v>
      </c>
    </row>
    <row r="11" spans="1:23" ht="13.5" customHeight="1">
      <c r="A11" s="220" t="s">
        <v>13</v>
      </c>
      <c r="B11" s="221" t="s">
        <v>31</v>
      </c>
      <c r="C11" s="222">
        <f>'[1]01'!C11+'[2]01'!C11+'[3]01'!C11+'[4]01'!C11+'[5]01'!C11+'[6]01'!C11+'[7]01'!C11+'[8]01'!C11+'[9]01'!C11</f>
        <v>518</v>
      </c>
      <c r="D11" s="303">
        <f>E11+F11</f>
        <v>1495</v>
      </c>
      <c r="E11" s="222">
        <f>'[1]01'!E11+'[2]01'!E11+'[3]01'!E11+'[4]01'!E11+'[5]01'!E11+'[6]01'!E11+'[7]01'!E11+'[8]01'!E11+'[9]01'!E11</f>
        <v>925</v>
      </c>
      <c r="F11" s="222">
        <f>'[1]01'!F11+'[2]01'!F11+'[3]01'!F11+'[4]01'!F11+'[5]01'!F11+'[6]01'!F11+'[7]01'!F11+'[8]01'!F11+'[9]01'!F11</f>
        <v>570</v>
      </c>
      <c r="G11" s="222">
        <f>'[1]01'!G11+'[2]01'!G11+'[3]01'!G11+'[4]01'!G11+'[5]01'!G11+'[6]01'!G11+'[7]01'!G11+'[8]01'!G11+'[9]01'!G11</f>
        <v>3</v>
      </c>
      <c r="H11" s="222">
        <f>'[1]01'!H11+'[2]01'!H11+'[3]01'!H11+'[4]01'!H11+'[5]01'!H11+'[6]01'!H11+'[7]01'!H11+'[8]01'!H11+'[9]01'!H11</f>
        <v>1</v>
      </c>
      <c r="I11" s="303">
        <f>J11+Q11+R11+S11</f>
        <v>1491</v>
      </c>
      <c r="J11" s="303">
        <f>K11+N11+O11+P11</f>
        <v>1113</v>
      </c>
      <c r="K11" s="303">
        <f>L11+M11</f>
        <v>480</v>
      </c>
      <c r="L11" s="222">
        <f>'[1]01'!L11+'[2]01'!L11+'[3]01'!L11+'[4]01'!L11+'[5]01'!L11+'[6]01'!L11+'[7]01'!L11+'[8]01'!L11+'[9]01'!L11</f>
        <v>462</v>
      </c>
      <c r="M11" s="222">
        <f>'[1]01'!M11+'[2]01'!M11+'[3]01'!M11+'[4]01'!M11+'[5]01'!M11+'[6]01'!M11+'[7]01'!M11+'[8]01'!M11+'[9]01'!M11</f>
        <v>18</v>
      </c>
      <c r="N11" s="222">
        <f>'[1]01'!N11+'[2]01'!N11+'[3]01'!N11+'[4]01'!N11+'[5]01'!N11+'[6]01'!N11+'[7]01'!N11+'[8]01'!N11+'[9]01'!N11</f>
        <v>632</v>
      </c>
      <c r="O11" s="222">
        <f>'[1]01'!O11+'[2]01'!O11+'[3]01'!O11+'[4]01'!O11+'[5]01'!O11+'[6]01'!O11+'[7]01'!O11+'[8]01'!O11+'[9]01'!O11</f>
        <v>0</v>
      </c>
      <c r="P11" s="222">
        <f>'[1]01'!P11+'[2]01'!P11+'[3]01'!P11+'[4]01'!P11+'[5]01'!P11+'[6]01'!P11+'[7]01'!P11+'[8]01'!P11+'[9]01'!P11</f>
        <v>1</v>
      </c>
      <c r="Q11" s="222">
        <f>'[1]01'!Q11+'[2]01'!Q11+'[3]01'!Q11+'[4]01'!Q11+'[5]01'!Q11+'[6]01'!Q11+'[7]01'!Q11+'[8]01'!Q11+'[9]01'!Q11</f>
        <v>337</v>
      </c>
      <c r="R11" s="222">
        <f>'[1]01'!R11+'[2]01'!R11+'[3]01'!R11+'[4]01'!R11+'[5]01'!R11+'[6]01'!R11+'[7]01'!R11+'[8]01'!R11+'[9]01'!R11</f>
        <v>33</v>
      </c>
      <c r="S11" s="222">
        <f>'[1]01'!S11+'[2]01'!S11+'[3]01'!S11+'[4]01'!S11+'[5]01'!S11+'[6]01'!S11+'[7]01'!S11+'[8]01'!S11+'[9]01'!S11</f>
        <v>8</v>
      </c>
      <c r="T11" s="303">
        <f>SUM(N11:S11)</f>
        <v>1011</v>
      </c>
      <c r="U11" s="226">
        <f aca="true" t="shared" si="4" ref="U11:U36">IF(J11&lt;&gt;0,K11/J11,"")</f>
        <v>0.431266846361186</v>
      </c>
      <c r="V11" s="437">
        <f t="shared" si="2"/>
        <v>0</v>
      </c>
      <c r="W11" s="437">
        <f t="shared" si="3"/>
        <v>0</v>
      </c>
    </row>
    <row r="12" spans="1:23" ht="13.5" customHeight="1">
      <c r="A12" s="220" t="s">
        <v>14</v>
      </c>
      <c r="B12" s="223" t="s">
        <v>33</v>
      </c>
      <c r="C12" s="222">
        <f>'[1]01'!C12+'[2]01'!C12+'[3]01'!C12+'[4]01'!C12+'[5]01'!C12+'[6]01'!C12+'[7]01'!C12+'[8]01'!C12+'[9]01'!C12</f>
        <v>44</v>
      </c>
      <c r="D12" s="303">
        <f aca="true" t="shared" si="5" ref="D12:D23">E12+F12</f>
        <v>283</v>
      </c>
      <c r="E12" s="222">
        <f>'[1]01'!E12+'[2]01'!E12+'[3]01'!E12+'[4]01'!E12+'[5]01'!E12+'[6]01'!E12+'[7]01'!E12+'[8]01'!E12+'[9]01'!E12</f>
        <v>231</v>
      </c>
      <c r="F12" s="222">
        <f>'[1]01'!F12+'[2]01'!F12+'[3]01'!F12+'[4]01'!F12+'[5]01'!F12+'[6]01'!F12+'[7]01'!F12+'[8]01'!F12+'[9]01'!F12</f>
        <v>52</v>
      </c>
      <c r="G12" s="222">
        <f>'[1]01'!G12+'[2]01'!G12+'[3]01'!G12+'[4]01'!G12+'[5]01'!G12+'[6]01'!G12+'[7]01'!G12+'[8]01'!G12+'[9]01'!G12</f>
        <v>0</v>
      </c>
      <c r="H12" s="222">
        <f>'[1]01'!H12+'[2]01'!H12+'[3]01'!H12+'[4]01'!H12+'[5]01'!H12+'[6]01'!H12+'[7]01'!H12+'[8]01'!H12+'[9]01'!H12</f>
        <v>0</v>
      </c>
      <c r="I12" s="303">
        <f aca="true" t="shared" si="6" ref="I12:I23">J12+Q12+R12+S12</f>
        <v>283</v>
      </c>
      <c r="J12" s="303">
        <f aca="true" t="shared" si="7" ref="J12:J37">K12+N12+O12+P12</f>
        <v>153</v>
      </c>
      <c r="K12" s="303">
        <f aca="true" t="shared" si="8" ref="K12:K22">L12+M12</f>
        <v>54</v>
      </c>
      <c r="L12" s="222">
        <f>'[1]01'!L12+'[2]01'!L12+'[3]01'!L12+'[4]01'!L12+'[5]01'!L12+'[6]01'!L12+'[7]01'!L12+'[8]01'!L12+'[9]01'!L12</f>
        <v>54</v>
      </c>
      <c r="M12" s="222">
        <f>'[1]01'!M12+'[2]01'!M12+'[3]01'!M12+'[4]01'!M12+'[5]01'!M12+'[6]01'!M12+'[7]01'!M12+'[8]01'!M12+'[9]01'!M12</f>
        <v>0</v>
      </c>
      <c r="N12" s="222">
        <f>'[1]01'!N12+'[2]01'!N12+'[3]01'!N12+'[4]01'!N12+'[5]01'!N12+'[6]01'!N12+'[7]01'!N12+'[8]01'!N12+'[9]01'!N12</f>
        <v>99</v>
      </c>
      <c r="O12" s="222">
        <f>'[1]01'!O12+'[2]01'!O12+'[3]01'!O12+'[4]01'!O12+'[5]01'!O12+'[6]01'!O12+'[7]01'!O12+'[8]01'!O12+'[9]01'!O12</f>
        <v>0</v>
      </c>
      <c r="P12" s="222">
        <f>'[1]01'!P12+'[2]01'!P12+'[3]01'!P12+'[4]01'!P12+'[5]01'!P12+'[6]01'!P12+'[7]01'!P12+'[8]01'!P12+'[9]01'!P12</f>
        <v>0</v>
      </c>
      <c r="Q12" s="222">
        <f>'[1]01'!Q12+'[2]01'!Q12+'[3]01'!Q12+'[4]01'!Q12+'[5]01'!Q12+'[6]01'!Q12+'[7]01'!Q12+'[8]01'!Q12+'[9]01'!Q12</f>
        <v>128</v>
      </c>
      <c r="R12" s="222">
        <f>'[1]01'!R12+'[2]01'!R12+'[3]01'!R12+'[4]01'!R12+'[5]01'!R12+'[6]01'!R12+'[7]01'!R12+'[8]01'!R12+'[9]01'!R12</f>
        <v>2</v>
      </c>
      <c r="S12" s="222">
        <f>'[1]01'!S12+'[2]01'!S12+'[3]01'!S12+'[4]01'!S12+'[5]01'!S12+'[6]01'!S12+'[7]01'!S12+'[8]01'!S12+'[9]01'!S12</f>
        <v>0</v>
      </c>
      <c r="T12" s="303">
        <f aca="true" t="shared" si="9" ref="T12:T36">SUM(N12:S12)</f>
        <v>229</v>
      </c>
      <c r="U12" s="226">
        <f t="shared" si="4"/>
        <v>0.35294117647058826</v>
      </c>
      <c r="V12" s="437">
        <f t="shared" si="2"/>
        <v>0</v>
      </c>
      <c r="W12" s="437">
        <f t="shared" si="3"/>
        <v>0</v>
      </c>
    </row>
    <row r="13" spans="1:23" ht="13.5" customHeight="1">
      <c r="A13" s="220" t="s">
        <v>19</v>
      </c>
      <c r="B13" s="224" t="s">
        <v>141</v>
      </c>
      <c r="C13" s="222">
        <f>'[1]01'!C13+'[2]01'!C13+'[3]01'!C13+'[4]01'!C13+'[5]01'!C13+'[6]01'!C13+'[7]01'!C13+'[8]01'!C13+'[9]01'!C13</f>
        <v>7</v>
      </c>
      <c r="D13" s="303">
        <f t="shared" si="5"/>
        <v>24</v>
      </c>
      <c r="E13" s="222">
        <f>'[1]01'!E13+'[2]01'!E13+'[3]01'!E13+'[4]01'!E13+'[5]01'!E13+'[6]01'!E13+'[7]01'!E13+'[8]01'!E13+'[9]01'!E13</f>
        <v>14</v>
      </c>
      <c r="F13" s="222">
        <f>'[1]01'!F13+'[2]01'!F13+'[3]01'!F13+'[4]01'!F13+'[5]01'!F13+'[6]01'!F13+'[7]01'!F13+'[8]01'!F13+'[9]01'!F13</f>
        <v>10</v>
      </c>
      <c r="G13" s="222">
        <f>'[1]01'!G13+'[2]01'!G13+'[3]01'!G13+'[4]01'!G13+'[5]01'!G13+'[6]01'!G13+'[7]01'!G13+'[8]01'!G13+'[9]01'!G13</f>
        <v>0</v>
      </c>
      <c r="H13" s="222">
        <f>'[1]01'!H13+'[2]01'!H13+'[3]01'!H13+'[4]01'!H13+'[5]01'!H13+'[6]01'!H13+'[7]01'!H13+'[8]01'!H13+'[9]01'!H13</f>
        <v>0</v>
      </c>
      <c r="I13" s="303">
        <f t="shared" si="6"/>
        <v>24</v>
      </c>
      <c r="J13" s="303">
        <f t="shared" si="7"/>
        <v>18</v>
      </c>
      <c r="K13" s="303">
        <f t="shared" si="8"/>
        <v>7</v>
      </c>
      <c r="L13" s="222">
        <f>'[1]01'!L13+'[2]01'!L13+'[3]01'!L13+'[4]01'!L13+'[5]01'!L13+'[6]01'!L13+'[7]01'!L13+'[8]01'!L13+'[9]01'!L13</f>
        <v>7</v>
      </c>
      <c r="M13" s="222">
        <f>'[1]01'!M13+'[2]01'!M13+'[3]01'!M13+'[4]01'!M13+'[5]01'!M13+'[6]01'!M13+'[7]01'!M13+'[8]01'!M13+'[9]01'!M13</f>
        <v>0</v>
      </c>
      <c r="N13" s="222">
        <f>'[1]01'!N13+'[2]01'!N13+'[3]01'!N13+'[4]01'!N13+'[5]01'!N13+'[6]01'!N13+'[7]01'!N13+'[8]01'!N13+'[9]01'!N13</f>
        <v>11</v>
      </c>
      <c r="O13" s="222">
        <f>'[1]01'!O13+'[2]01'!O13+'[3]01'!O13+'[4]01'!O13+'[5]01'!O13+'[6]01'!O13+'[7]01'!O13+'[8]01'!O13+'[9]01'!O13</f>
        <v>0</v>
      </c>
      <c r="P13" s="222">
        <f>'[1]01'!P13+'[2]01'!P13+'[3]01'!P13+'[4]01'!P13+'[5]01'!P13+'[6]01'!P13+'[7]01'!P13+'[8]01'!P13+'[9]01'!P13</f>
        <v>0</v>
      </c>
      <c r="Q13" s="222">
        <f>'[1]01'!Q13+'[2]01'!Q13+'[3]01'!Q13+'[4]01'!Q13+'[5]01'!Q13+'[6]01'!Q13+'[7]01'!Q13+'[8]01'!Q13+'[9]01'!Q13</f>
        <v>6</v>
      </c>
      <c r="R13" s="222">
        <f>'[1]01'!R13+'[2]01'!R13+'[3]01'!R13+'[4]01'!R13+'[5]01'!R13+'[6]01'!R13+'[7]01'!R13+'[8]01'!R13+'[9]01'!R13</f>
        <v>0</v>
      </c>
      <c r="S13" s="222">
        <f>'[1]01'!S13+'[2]01'!S13+'[3]01'!S13+'[4]01'!S13+'[5]01'!S13+'[6]01'!S13+'[7]01'!S13+'[8]01'!S13+'[9]01'!S13</f>
        <v>0</v>
      </c>
      <c r="T13" s="303">
        <f t="shared" si="9"/>
        <v>17</v>
      </c>
      <c r="U13" s="226">
        <f t="shared" si="4"/>
        <v>0.3888888888888889</v>
      </c>
      <c r="V13" s="437">
        <f t="shared" si="2"/>
        <v>0</v>
      </c>
      <c r="W13" s="437">
        <f t="shared" si="3"/>
        <v>0</v>
      </c>
    </row>
    <row r="14" spans="1:23" ht="15.75">
      <c r="A14" s="220" t="s">
        <v>22</v>
      </c>
      <c r="B14" s="221" t="s">
        <v>145</v>
      </c>
      <c r="C14" s="222">
        <f>'[1]01'!C14+'[2]01'!C14+'[3]01'!C14+'[4]01'!C14+'[5]01'!C14+'[6]01'!C14+'[7]01'!C14+'[8]01'!C14+'[9]01'!C14</f>
        <v>0</v>
      </c>
      <c r="D14" s="303">
        <f t="shared" si="5"/>
        <v>0</v>
      </c>
      <c r="E14" s="222">
        <f>'[1]01'!E14+'[2]01'!E14+'[3]01'!E14+'[4]01'!E14+'[5]01'!E14+'[6]01'!E14+'[7]01'!E14+'[8]01'!E14+'[9]01'!E14</f>
        <v>0</v>
      </c>
      <c r="F14" s="222">
        <f>'[1]01'!F14+'[2]01'!F14+'[3]01'!F14+'[4]01'!F14+'[5]01'!F14+'[6]01'!F14+'[7]01'!F14+'[8]01'!F14+'[9]01'!F14</f>
        <v>0</v>
      </c>
      <c r="G14" s="222">
        <f>'[1]01'!G14+'[2]01'!G14+'[3]01'!G14+'[4]01'!G14+'[5]01'!G14+'[6]01'!G14+'[7]01'!G14+'[8]01'!G14+'[9]01'!G14</f>
        <v>0</v>
      </c>
      <c r="H14" s="222">
        <f>'[1]01'!H14+'[2]01'!H14+'[3]01'!H14+'[4]01'!H14+'[5]01'!H14+'[6]01'!H14+'[7]01'!H14+'[8]01'!H14+'[9]01'!H14</f>
        <v>0</v>
      </c>
      <c r="I14" s="303">
        <f t="shared" si="6"/>
        <v>0</v>
      </c>
      <c r="J14" s="303">
        <f t="shared" si="7"/>
        <v>0</v>
      </c>
      <c r="K14" s="303">
        <f t="shared" si="8"/>
        <v>0</v>
      </c>
      <c r="L14" s="222">
        <f>'[1]01'!L14+'[2]01'!L14+'[3]01'!L14+'[4]01'!L14+'[5]01'!L14+'[6]01'!L14+'[7]01'!L14+'[8]01'!L14+'[9]01'!L14</f>
        <v>0</v>
      </c>
      <c r="M14" s="222">
        <f>'[1]01'!M14+'[2]01'!M14+'[3]01'!M14+'[4]01'!M14+'[5]01'!M14+'[6]01'!M14+'[7]01'!M14+'[8]01'!M14+'[9]01'!M14</f>
        <v>0</v>
      </c>
      <c r="N14" s="222">
        <f>'[1]01'!N14+'[2]01'!N14+'[3]01'!N14+'[4]01'!N14+'[5]01'!N14+'[6]01'!N14+'[7]01'!N14+'[8]01'!N14+'[9]01'!N14</f>
        <v>0</v>
      </c>
      <c r="O14" s="222">
        <f>'[1]01'!O14+'[2]01'!O14+'[3]01'!O14+'[4]01'!O14+'[5]01'!O14+'[6]01'!O14+'[7]01'!O14+'[8]01'!O14+'[9]01'!O14</f>
        <v>0</v>
      </c>
      <c r="P14" s="222">
        <f>'[1]01'!P14+'[2]01'!P14+'[3]01'!P14+'[4]01'!P14+'[5]01'!P14+'[6]01'!P14+'[7]01'!P14+'[8]01'!P14+'[9]01'!P14</f>
        <v>0</v>
      </c>
      <c r="Q14" s="222">
        <f>'[1]01'!Q14+'[2]01'!Q14+'[3]01'!Q14+'[4]01'!Q14+'[5]01'!Q14+'[6]01'!Q14+'[7]01'!Q14+'[8]01'!Q14+'[9]01'!Q14</f>
        <v>0</v>
      </c>
      <c r="R14" s="222">
        <f>'[1]01'!R14+'[2]01'!R14+'[3]01'!R14+'[4]01'!R14+'[5]01'!R14+'[6]01'!R14+'[7]01'!R14+'[8]01'!R14+'[9]01'!R14</f>
        <v>0</v>
      </c>
      <c r="S14" s="222">
        <f>'[1]01'!S14+'[2]01'!S14+'[3]01'!S14+'[4]01'!S14+'[5]01'!S14+'[6]01'!S14+'[7]01'!S14+'[8]01'!S14+'[9]01'!S14</f>
        <v>0</v>
      </c>
      <c r="T14" s="303">
        <f t="shared" si="9"/>
        <v>0</v>
      </c>
      <c r="U14" s="226">
        <f t="shared" si="4"/>
      </c>
      <c r="V14" s="437">
        <f t="shared" si="2"/>
        <v>0</v>
      </c>
      <c r="W14" s="437">
        <f t="shared" si="3"/>
        <v>0</v>
      </c>
    </row>
    <row r="15" spans="1:23" ht="17.25" customHeight="1">
      <c r="A15" s="220" t="s">
        <v>23</v>
      </c>
      <c r="B15" s="225" t="s">
        <v>144</v>
      </c>
      <c r="C15" s="222">
        <f>'[1]01'!C15+'[2]01'!C15+'[3]01'!C15+'[4]01'!C15+'[5]01'!C15+'[6]01'!C15+'[7]01'!C15+'[8]01'!C15+'[9]01'!C15</f>
        <v>0</v>
      </c>
      <c r="D15" s="303">
        <f t="shared" si="5"/>
        <v>0</v>
      </c>
      <c r="E15" s="222">
        <f>'[1]01'!E15+'[2]01'!E15+'[3]01'!E15+'[4]01'!E15+'[5]01'!E15+'[6]01'!E15+'[7]01'!E15+'[8]01'!E15+'[9]01'!E15</f>
        <v>0</v>
      </c>
      <c r="F15" s="222">
        <f>'[1]01'!F15+'[2]01'!F15+'[3]01'!F15+'[4]01'!F15+'[5]01'!F15+'[6]01'!F15+'[7]01'!F15+'[8]01'!F15+'[9]01'!F15</f>
        <v>0</v>
      </c>
      <c r="G15" s="222">
        <f>'[1]01'!G15+'[2]01'!G15+'[3]01'!G15+'[4]01'!G15+'[5]01'!G15+'[6]01'!G15+'[7]01'!G15+'[8]01'!G15+'[9]01'!G15</f>
        <v>0</v>
      </c>
      <c r="H15" s="222">
        <f>'[1]01'!H15+'[2]01'!H15+'[3]01'!H15+'[4]01'!H15+'[5]01'!H15+'[6]01'!H15+'[7]01'!H15+'[8]01'!H15+'[9]01'!H15</f>
        <v>0</v>
      </c>
      <c r="I15" s="303">
        <f t="shared" si="6"/>
        <v>0</v>
      </c>
      <c r="J15" s="303">
        <f t="shared" si="7"/>
        <v>0</v>
      </c>
      <c r="K15" s="303">
        <f t="shared" si="8"/>
        <v>0</v>
      </c>
      <c r="L15" s="222">
        <f>'[1]01'!L15+'[2]01'!L15+'[3]01'!L15+'[4]01'!L15+'[5]01'!L15+'[6]01'!L15+'[7]01'!L15+'[8]01'!L15+'[9]01'!L15</f>
        <v>0</v>
      </c>
      <c r="M15" s="222">
        <f>'[1]01'!M15+'[2]01'!M15+'[3]01'!M15+'[4]01'!M15+'[5]01'!M15+'[6]01'!M15+'[7]01'!M15+'[8]01'!M15+'[9]01'!M15</f>
        <v>0</v>
      </c>
      <c r="N15" s="222">
        <f>'[1]01'!N15+'[2]01'!N15+'[3]01'!N15+'[4]01'!N15+'[5]01'!N15+'[6]01'!N15+'[7]01'!N15+'[8]01'!N15+'[9]01'!N15</f>
        <v>0</v>
      </c>
      <c r="O15" s="222">
        <f>'[1]01'!O15+'[2]01'!O15+'[3]01'!O15+'[4]01'!O15+'[5]01'!O15+'[6]01'!O15+'[7]01'!O15+'[8]01'!O15+'[9]01'!O15</f>
        <v>0</v>
      </c>
      <c r="P15" s="222">
        <f>'[1]01'!P15+'[2]01'!P15+'[3]01'!P15+'[4]01'!P15+'[5]01'!P15+'[6]01'!P15+'[7]01'!P15+'[8]01'!P15+'[9]01'!P15</f>
        <v>0</v>
      </c>
      <c r="Q15" s="222">
        <f>'[1]01'!Q15+'[2]01'!Q15+'[3]01'!Q15+'[4]01'!Q15+'[5]01'!Q15+'[6]01'!Q15+'[7]01'!Q15+'[8]01'!Q15+'[9]01'!Q15</f>
        <v>0</v>
      </c>
      <c r="R15" s="222">
        <f>'[1]01'!R15+'[2]01'!R15+'[3]01'!R15+'[4]01'!R15+'[5]01'!R15+'[6]01'!R15+'[7]01'!R15+'[8]01'!R15+'[9]01'!R15</f>
        <v>0</v>
      </c>
      <c r="S15" s="222">
        <f>'[1]01'!S15+'[2]01'!S15+'[3]01'!S15+'[4]01'!S15+'[5]01'!S15+'[6]01'!S15+'[7]01'!S15+'[8]01'!S15+'[9]01'!S15</f>
        <v>0</v>
      </c>
      <c r="T15" s="303">
        <f t="shared" si="9"/>
        <v>0</v>
      </c>
      <c r="U15" s="226">
        <f t="shared" si="4"/>
      </c>
      <c r="V15" s="437">
        <f t="shared" si="2"/>
        <v>0</v>
      </c>
      <c r="W15" s="437">
        <f t="shared" si="3"/>
        <v>0</v>
      </c>
    </row>
    <row r="16" spans="1:23" ht="13.5" customHeight="1">
      <c r="A16" s="220" t="s">
        <v>24</v>
      </c>
      <c r="B16" s="221" t="s">
        <v>128</v>
      </c>
      <c r="C16" s="222">
        <f>'[1]01'!C16+'[2]01'!C16+'[3]01'!C16+'[4]01'!C16+'[5]01'!C16+'[6]01'!C16+'[7]01'!C16+'[8]01'!C16+'[9]01'!C16</f>
        <v>711</v>
      </c>
      <c r="D16" s="303">
        <f t="shared" si="5"/>
        <v>2011</v>
      </c>
      <c r="E16" s="222">
        <f>'[1]01'!E16+'[2]01'!E16+'[3]01'!E16+'[4]01'!E16+'[5]01'!E16+'[6]01'!E16+'[7]01'!E16+'[8]01'!E16+'[9]01'!E16</f>
        <v>1194</v>
      </c>
      <c r="F16" s="222">
        <f>'[1]01'!F16+'[2]01'!F16+'[3]01'!F16+'[4]01'!F16+'[5]01'!F16+'[6]01'!F16+'[7]01'!F16+'[8]01'!F16+'[9]01'!F16</f>
        <v>817</v>
      </c>
      <c r="G16" s="222">
        <f>'[1]01'!G16+'[2]01'!G16+'[3]01'!G16+'[4]01'!G16+'[5]01'!G16+'[6]01'!G16+'[7]01'!G16+'[8]01'!G16+'[9]01'!G16</f>
        <v>20</v>
      </c>
      <c r="H16" s="222">
        <f>'[1]01'!H16+'[2]01'!H16+'[3]01'!H16+'[4]01'!H16+'[5]01'!H16+'[6]01'!H16+'[7]01'!H16+'[8]01'!H16+'[9]01'!H16</f>
        <v>0</v>
      </c>
      <c r="I16" s="303">
        <f t="shared" si="6"/>
        <v>1991</v>
      </c>
      <c r="J16" s="303">
        <f t="shared" si="7"/>
        <v>1396</v>
      </c>
      <c r="K16" s="303">
        <f t="shared" si="8"/>
        <v>585</v>
      </c>
      <c r="L16" s="222">
        <f>'[1]01'!L16+'[2]01'!L16+'[3]01'!L16+'[4]01'!L16+'[5]01'!L16+'[6]01'!L16+'[7]01'!L16+'[8]01'!L16+'[9]01'!L16</f>
        <v>579</v>
      </c>
      <c r="M16" s="222">
        <f>'[1]01'!M16+'[2]01'!M16+'[3]01'!M16+'[4]01'!M16+'[5]01'!M16+'[6]01'!M16+'[7]01'!M16+'[8]01'!M16+'[9]01'!M16</f>
        <v>6</v>
      </c>
      <c r="N16" s="222">
        <f>'[1]01'!N16+'[2]01'!N16+'[3]01'!N16+'[4]01'!N16+'[5]01'!N16+'[6]01'!N16+'[7]01'!N16+'[8]01'!N16+'[9]01'!N16</f>
        <v>811</v>
      </c>
      <c r="O16" s="222">
        <f>'[1]01'!O16+'[2]01'!O16+'[3]01'!O16+'[4]01'!O16+'[5]01'!O16+'[6]01'!O16+'[7]01'!O16+'[8]01'!O16+'[9]01'!O16</f>
        <v>0</v>
      </c>
      <c r="P16" s="222">
        <f>'[1]01'!P16+'[2]01'!P16+'[3]01'!P16+'[4]01'!P16+'[5]01'!P16+'[6]01'!P16+'[7]01'!P16+'[8]01'!P16+'[9]01'!P16</f>
        <v>0</v>
      </c>
      <c r="Q16" s="222">
        <f>'[1]01'!Q16+'[2]01'!Q16+'[3]01'!Q16+'[4]01'!Q16+'[5]01'!Q16+'[6]01'!Q16+'[7]01'!Q16+'[8]01'!Q16+'[9]01'!Q16</f>
        <v>524</v>
      </c>
      <c r="R16" s="222">
        <f>'[1]01'!R16+'[2]01'!R16+'[3]01'!R16+'[4]01'!R16+'[5]01'!R16+'[6]01'!R16+'[7]01'!R16+'[8]01'!R16+'[9]01'!R16</f>
        <v>71</v>
      </c>
      <c r="S16" s="222">
        <f>'[1]01'!S16+'[2]01'!S16+'[3]01'!S16+'[4]01'!S16+'[5]01'!S16+'[6]01'!S16+'[7]01'!S16+'[8]01'!S16+'[9]01'!S16</f>
        <v>0</v>
      </c>
      <c r="T16" s="303">
        <f t="shared" si="9"/>
        <v>1406</v>
      </c>
      <c r="U16" s="226">
        <f t="shared" si="4"/>
        <v>0.419054441260745</v>
      </c>
      <c r="V16" s="437">
        <f t="shared" si="2"/>
        <v>0</v>
      </c>
      <c r="W16" s="437">
        <f t="shared" si="3"/>
        <v>0</v>
      </c>
    </row>
    <row r="17" spans="1:23" ht="13.5" customHeight="1">
      <c r="A17" s="220" t="s">
        <v>25</v>
      </c>
      <c r="B17" s="221" t="s">
        <v>129</v>
      </c>
      <c r="C17" s="222">
        <f>'[1]01'!C17+'[2]01'!C17+'[3]01'!C17+'[4]01'!C17+'[5]01'!C17+'[6]01'!C17+'[7]01'!C17+'[8]01'!C17+'[9]01'!C17</f>
        <v>10</v>
      </c>
      <c r="D17" s="303">
        <f t="shared" si="5"/>
        <v>41</v>
      </c>
      <c r="E17" s="222">
        <f>'[1]01'!E17+'[2]01'!E17+'[3]01'!E17+'[4]01'!E17+'[5]01'!E17+'[6]01'!E17+'[7]01'!E17+'[8]01'!E17+'[9]01'!E17</f>
        <v>31</v>
      </c>
      <c r="F17" s="222">
        <f>'[1]01'!F17+'[2]01'!F17+'[3]01'!F17+'[4]01'!F17+'[5]01'!F17+'[6]01'!F17+'[7]01'!F17+'[8]01'!F17+'[9]01'!F17</f>
        <v>10</v>
      </c>
      <c r="G17" s="222">
        <f>'[1]01'!G17+'[2]01'!G17+'[3]01'!G17+'[4]01'!G17+'[5]01'!G17+'[6]01'!G17+'[7]01'!G17+'[8]01'!G17+'[9]01'!G17</f>
        <v>0</v>
      </c>
      <c r="H17" s="222">
        <f>'[1]01'!H17+'[2]01'!H17+'[3]01'!H17+'[4]01'!H17+'[5]01'!H17+'[6]01'!H17+'[7]01'!H17+'[8]01'!H17+'[9]01'!H17</f>
        <v>0</v>
      </c>
      <c r="I17" s="303">
        <f t="shared" si="6"/>
        <v>41</v>
      </c>
      <c r="J17" s="303">
        <f t="shared" si="7"/>
        <v>41</v>
      </c>
      <c r="K17" s="303">
        <f t="shared" si="8"/>
        <v>27</v>
      </c>
      <c r="L17" s="222">
        <f>'[1]01'!L17+'[2]01'!L17+'[3]01'!L17+'[4]01'!L17+'[5]01'!L17+'[6]01'!L17+'[7]01'!L17+'[8]01'!L17+'[9]01'!L17</f>
        <v>27</v>
      </c>
      <c r="M17" s="222">
        <f>'[1]01'!M17+'[2]01'!M17+'[3]01'!M17+'[4]01'!M17+'[5]01'!M17+'[6]01'!M17+'[7]01'!M17+'[8]01'!M17+'[9]01'!M17</f>
        <v>0</v>
      </c>
      <c r="N17" s="222">
        <f>'[1]01'!N17+'[2]01'!N17+'[3]01'!N17+'[4]01'!N17+'[5]01'!N17+'[6]01'!N17+'[7]01'!N17+'[8]01'!N17+'[9]01'!N17</f>
        <v>14</v>
      </c>
      <c r="O17" s="222">
        <f>'[1]01'!O17+'[2]01'!O17+'[3]01'!O17+'[4]01'!O17+'[5]01'!O17+'[6]01'!O17+'[7]01'!O17+'[8]01'!O17+'[9]01'!O17</f>
        <v>0</v>
      </c>
      <c r="P17" s="222">
        <f>'[1]01'!P17+'[2]01'!P17+'[3]01'!P17+'[4]01'!P17+'[5]01'!P17+'[6]01'!P17+'[7]01'!P17+'[8]01'!P17+'[9]01'!P17</f>
        <v>0</v>
      </c>
      <c r="Q17" s="222">
        <f>'[1]01'!Q17+'[2]01'!Q17+'[3]01'!Q17+'[4]01'!Q17+'[5]01'!Q17+'[6]01'!Q17+'[7]01'!Q17+'[8]01'!Q17+'[9]01'!Q17</f>
        <v>0</v>
      </c>
      <c r="R17" s="222">
        <f>'[1]01'!R17+'[2]01'!R17+'[3]01'!R17+'[4]01'!R17+'[5]01'!R17+'[6]01'!R17+'[7]01'!R17+'[8]01'!R17+'[9]01'!R17</f>
        <v>0</v>
      </c>
      <c r="S17" s="222">
        <f>'[1]01'!S17+'[2]01'!S17+'[3]01'!S17+'[4]01'!S17+'[5]01'!S17+'[6]01'!S17+'[7]01'!S17+'[8]01'!S17+'[9]01'!S17</f>
        <v>0</v>
      </c>
      <c r="T17" s="303">
        <f t="shared" si="9"/>
        <v>14</v>
      </c>
      <c r="U17" s="226">
        <f t="shared" si="4"/>
        <v>0.6585365853658537</v>
      </c>
      <c r="V17" s="437">
        <f t="shared" si="2"/>
        <v>0</v>
      </c>
      <c r="W17" s="437">
        <f t="shared" si="3"/>
        <v>0</v>
      </c>
    </row>
    <row r="18" spans="1:23" ht="13.5" customHeight="1">
      <c r="A18" s="220" t="s">
        <v>26</v>
      </c>
      <c r="B18" s="221" t="s">
        <v>32</v>
      </c>
      <c r="C18" s="222">
        <f>'[1]01'!C18+'[2]01'!C18+'[3]01'!C18+'[4]01'!C18+'[5]01'!C18+'[6]01'!C18+'[7]01'!C18+'[8]01'!C18+'[9]01'!C18</f>
        <v>1086</v>
      </c>
      <c r="D18" s="303">
        <f t="shared" si="5"/>
        <v>1179</v>
      </c>
      <c r="E18" s="222">
        <f>'[1]01'!E18+'[2]01'!E18+'[3]01'!E18+'[4]01'!E18+'[5]01'!E18+'[6]01'!E18+'[7]01'!E18+'[8]01'!E18+'[9]01'!E18</f>
        <v>113</v>
      </c>
      <c r="F18" s="222">
        <f>'[1]01'!F18+'[2]01'!F18+'[3]01'!F18+'[4]01'!F18+'[5]01'!F18+'[6]01'!F18+'[7]01'!F18+'[8]01'!F18+'[9]01'!F18</f>
        <v>1066</v>
      </c>
      <c r="G18" s="222">
        <f>'[1]01'!G18+'[2]01'!G18+'[3]01'!G18+'[4]01'!G18+'[5]01'!G18+'[6]01'!G18+'[7]01'!G18+'[8]01'!G18+'[9]01'!G18</f>
        <v>0</v>
      </c>
      <c r="H18" s="222">
        <f>'[1]01'!H18+'[2]01'!H18+'[3]01'!H18+'[4]01'!H18+'[5]01'!H18+'[6]01'!H18+'[7]01'!H18+'[8]01'!H18+'[9]01'!H18</f>
        <v>0</v>
      </c>
      <c r="I18" s="303">
        <f t="shared" si="6"/>
        <v>1179</v>
      </c>
      <c r="J18" s="303">
        <f t="shared" si="7"/>
        <v>1157</v>
      </c>
      <c r="K18" s="303">
        <f t="shared" si="8"/>
        <v>915</v>
      </c>
      <c r="L18" s="222">
        <f>'[1]01'!L18+'[2]01'!L18+'[3]01'!L18+'[4]01'!L18+'[5]01'!L18+'[6]01'!L18+'[7]01'!L18+'[8]01'!L18+'[9]01'!L18</f>
        <v>914</v>
      </c>
      <c r="M18" s="222">
        <f>'[1]01'!M18+'[2]01'!M18+'[3]01'!M18+'[4]01'!M18+'[5]01'!M18+'[6]01'!M18+'[7]01'!M18+'[8]01'!M18+'[9]01'!M18</f>
        <v>1</v>
      </c>
      <c r="N18" s="222">
        <f>'[1]01'!N18+'[2]01'!N18+'[3]01'!N18+'[4]01'!N18+'[5]01'!N18+'[6]01'!N18+'[7]01'!N18+'[8]01'!N18+'[9]01'!N18</f>
        <v>242</v>
      </c>
      <c r="O18" s="222">
        <f>'[1]01'!O18+'[2]01'!O18+'[3]01'!O18+'[4]01'!O18+'[5]01'!O18+'[6]01'!O18+'[7]01'!O18+'[8]01'!O18+'[9]01'!O18</f>
        <v>0</v>
      </c>
      <c r="P18" s="222">
        <f>'[1]01'!P18+'[2]01'!P18+'[3]01'!P18+'[4]01'!P18+'[5]01'!P18+'[6]01'!P18+'[7]01'!P18+'[8]01'!P18+'[9]01'!P18</f>
        <v>0</v>
      </c>
      <c r="Q18" s="222">
        <f>'[1]01'!Q18+'[2]01'!Q18+'[3]01'!Q18+'[4]01'!Q18+'[5]01'!Q18+'[6]01'!Q18+'[7]01'!Q18+'[8]01'!Q18+'[9]01'!Q18</f>
        <v>22</v>
      </c>
      <c r="R18" s="222">
        <f>'[1]01'!R18+'[2]01'!R18+'[3]01'!R18+'[4]01'!R18+'[5]01'!R18+'[6]01'!R18+'[7]01'!R18+'[8]01'!R18+'[9]01'!R18</f>
        <v>0</v>
      </c>
      <c r="S18" s="222">
        <f>'[1]01'!S18+'[2]01'!S18+'[3]01'!S18+'[4]01'!S18+'[5]01'!S18+'[6]01'!S18+'[7]01'!S18+'[8]01'!S18+'[9]01'!S18</f>
        <v>0</v>
      </c>
      <c r="T18" s="303">
        <f t="shared" si="9"/>
        <v>264</v>
      </c>
      <c r="U18" s="226">
        <f t="shared" si="4"/>
        <v>0.790838375108038</v>
      </c>
      <c r="V18" s="437">
        <f t="shared" si="2"/>
        <v>0</v>
      </c>
      <c r="W18" s="437">
        <f t="shared" si="3"/>
        <v>0</v>
      </c>
    </row>
    <row r="19" spans="1:23" ht="13.5" customHeight="1">
      <c r="A19" s="220" t="s">
        <v>27</v>
      </c>
      <c r="B19" s="221" t="s">
        <v>34</v>
      </c>
      <c r="C19" s="222">
        <f>'[1]01'!C19+'[2]01'!C19+'[3]01'!C19+'[4]01'!C19+'[5]01'!C19+'[6]01'!C19+'[7]01'!C19+'[8]01'!C19+'[9]01'!C19</f>
        <v>2</v>
      </c>
      <c r="D19" s="303">
        <f t="shared" si="5"/>
        <v>28</v>
      </c>
      <c r="E19" s="222">
        <f>'[1]01'!E19+'[2]01'!E19+'[3]01'!E19+'[4]01'!E19+'[5]01'!E19+'[6]01'!E19+'[7]01'!E19+'[8]01'!E19+'[9]01'!E19</f>
        <v>26</v>
      </c>
      <c r="F19" s="222">
        <f>'[1]01'!F19+'[2]01'!F19+'[3]01'!F19+'[4]01'!F19+'[5]01'!F19+'[6]01'!F19+'[7]01'!F19+'[8]01'!F19+'[9]01'!F19</f>
        <v>2</v>
      </c>
      <c r="G19" s="222">
        <f>'[1]01'!G19+'[2]01'!G19+'[3]01'!G19+'[4]01'!G19+'[5]01'!G19+'[6]01'!G19+'[7]01'!G19+'[8]01'!G19+'[9]01'!G19</f>
        <v>0</v>
      </c>
      <c r="H19" s="222">
        <f>'[1]01'!H19+'[2]01'!H19+'[3]01'!H19+'[4]01'!H19+'[5]01'!H19+'[6]01'!H19+'[7]01'!H19+'[8]01'!H19+'[9]01'!H19</f>
        <v>0</v>
      </c>
      <c r="I19" s="303">
        <f t="shared" si="6"/>
        <v>28</v>
      </c>
      <c r="J19" s="303">
        <f t="shared" si="7"/>
        <v>6</v>
      </c>
      <c r="K19" s="303">
        <f t="shared" si="8"/>
        <v>1</v>
      </c>
      <c r="L19" s="222">
        <f>'[1]01'!L19+'[2]01'!L19+'[3]01'!L19+'[4]01'!L19+'[5]01'!L19+'[6]01'!L19+'[7]01'!L19+'[8]01'!L19+'[9]01'!L19</f>
        <v>1</v>
      </c>
      <c r="M19" s="222">
        <f>'[1]01'!M19+'[2]01'!M19+'[3]01'!M19+'[4]01'!M19+'[5]01'!M19+'[6]01'!M19+'[7]01'!M19+'[8]01'!M19+'[9]01'!M19</f>
        <v>0</v>
      </c>
      <c r="N19" s="222">
        <f>'[1]01'!N19+'[2]01'!N19+'[3]01'!N19+'[4]01'!N19+'[5]01'!N19+'[6]01'!N19+'[7]01'!N19+'[8]01'!N19+'[9]01'!N19</f>
        <v>5</v>
      </c>
      <c r="O19" s="222">
        <f>'[1]01'!O19+'[2]01'!O19+'[3]01'!O19+'[4]01'!O19+'[5]01'!O19+'[6]01'!O19+'[7]01'!O19+'[8]01'!O19+'[9]01'!O19</f>
        <v>0</v>
      </c>
      <c r="P19" s="222">
        <f>'[1]01'!P19+'[2]01'!P19+'[3]01'!P19+'[4]01'!P19+'[5]01'!P19+'[6]01'!P19+'[7]01'!P19+'[8]01'!P19+'[9]01'!P19</f>
        <v>0</v>
      </c>
      <c r="Q19" s="222">
        <f>'[1]01'!Q19+'[2]01'!Q19+'[3]01'!Q19+'[4]01'!Q19+'[5]01'!Q19+'[6]01'!Q19+'[7]01'!Q19+'[8]01'!Q19+'[9]01'!Q19</f>
        <v>22</v>
      </c>
      <c r="R19" s="222">
        <f>'[1]01'!R19+'[2]01'!R19+'[3]01'!R19+'[4]01'!R19+'[5]01'!R19+'[6]01'!R19+'[7]01'!R19+'[8]01'!R19+'[9]01'!R19</f>
        <v>0</v>
      </c>
      <c r="S19" s="222">
        <f>'[1]01'!S19+'[2]01'!S19+'[3]01'!S19+'[4]01'!S19+'[5]01'!S19+'[6]01'!S19+'[7]01'!S19+'[8]01'!S19+'[9]01'!S19</f>
        <v>0</v>
      </c>
      <c r="T19" s="303">
        <f t="shared" si="9"/>
        <v>27</v>
      </c>
      <c r="U19" s="226">
        <f t="shared" si="4"/>
        <v>0.16666666666666666</v>
      </c>
      <c r="V19" s="437">
        <f t="shared" si="2"/>
        <v>0</v>
      </c>
      <c r="W19" s="437">
        <f t="shared" si="3"/>
        <v>0</v>
      </c>
    </row>
    <row r="20" spans="1:23" ht="13.5" customHeight="1">
      <c r="A20" s="220" t="s">
        <v>29</v>
      </c>
      <c r="B20" s="221" t="s">
        <v>35</v>
      </c>
      <c r="C20" s="222">
        <f>'[1]01'!C20+'[2]01'!C20+'[3]01'!C20+'[4]01'!C20+'[5]01'!C20+'[6]01'!C20+'[7]01'!C20+'[8]01'!C20+'[9]01'!C20</f>
        <v>0</v>
      </c>
      <c r="D20" s="303">
        <f t="shared" si="5"/>
        <v>2</v>
      </c>
      <c r="E20" s="222">
        <f>'[1]01'!E20+'[2]01'!E20+'[3]01'!E20+'[4]01'!E20+'[5]01'!E20+'[6]01'!E20+'[7]01'!E20+'[8]01'!E20+'[9]01'!E20</f>
        <v>2</v>
      </c>
      <c r="F20" s="222">
        <f>'[1]01'!F20+'[2]01'!F20+'[3]01'!F20+'[4]01'!F20+'[5]01'!F20+'[6]01'!F20+'[7]01'!F20+'[8]01'!F20+'[9]01'!F20</f>
        <v>0</v>
      </c>
      <c r="G20" s="222">
        <f>'[1]01'!G20+'[2]01'!G20+'[3]01'!G20+'[4]01'!G20+'[5]01'!G20+'[6]01'!G20+'[7]01'!G20+'[8]01'!G20+'[9]01'!G20</f>
        <v>0</v>
      </c>
      <c r="H20" s="222">
        <f>'[1]01'!H20+'[2]01'!H20+'[3]01'!H20+'[4]01'!H20+'[5]01'!H20+'[6]01'!H20+'[7]01'!H20+'[8]01'!H20+'[9]01'!H20</f>
        <v>0</v>
      </c>
      <c r="I20" s="303">
        <f t="shared" si="6"/>
        <v>2</v>
      </c>
      <c r="J20" s="303">
        <f t="shared" si="7"/>
        <v>2</v>
      </c>
      <c r="K20" s="303">
        <f t="shared" si="8"/>
        <v>0</v>
      </c>
      <c r="L20" s="222">
        <f>'[1]01'!L20+'[2]01'!L20+'[3]01'!L20+'[4]01'!L20+'[5]01'!L20+'[6]01'!L20+'[7]01'!L20+'[8]01'!L20+'[9]01'!L20</f>
        <v>0</v>
      </c>
      <c r="M20" s="222">
        <f>'[1]01'!M20+'[2]01'!M20+'[3]01'!M20+'[4]01'!M20+'[5]01'!M20+'[6]01'!M20+'[7]01'!M20+'[8]01'!M20+'[9]01'!M20</f>
        <v>0</v>
      </c>
      <c r="N20" s="222">
        <f>'[1]01'!N20+'[2]01'!N20+'[3]01'!N20+'[4]01'!N20+'[5]01'!N20+'[6]01'!N20+'[7]01'!N20+'[8]01'!N20+'[9]01'!N20</f>
        <v>2</v>
      </c>
      <c r="O20" s="222">
        <f>'[1]01'!O20+'[2]01'!O20+'[3]01'!O20+'[4]01'!O20+'[5]01'!O20+'[6]01'!O20+'[7]01'!O20+'[8]01'!O20+'[9]01'!O20</f>
        <v>0</v>
      </c>
      <c r="P20" s="222">
        <f>'[1]01'!P20+'[2]01'!P20+'[3]01'!P20+'[4]01'!P20+'[5]01'!P20+'[6]01'!P20+'[7]01'!P20+'[8]01'!P20+'[9]01'!P20</f>
        <v>0</v>
      </c>
      <c r="Q20" s="222">
        <f>'[1]01'!Q20+'[2]01'!Q20+'[3]01'!Q20+'[4]01'!Q20+'[5]01'!Q20+'[6]01'!Q20+'[7]01'!Q20+'[8]01'!Q20+'[9]01'!Q20</f>
        <v>0</v>
      </c>
      <c r="R20" s="222">
        <f>'[1]01'!R20+'[2]01'!R20+'[3]01'!R20+'[4]01'!R20+'[5]01'!R20+'[6]01'!R20+'[7]01'!R20+'[8]01'!R20+'[9]01'!R20</f>
        <v>0</v>
      </c>
      <c r="S20" s="222">
        <f>'[1]01'!S20+'[2]01'!S20+'[3]01'!S20+'[4]01'!S20+'[5]01'!S20+'[6]01'!S20+'[7]01'!S20+'[8]01'!S20+'[9]01'!S20</f>
        <v>0</v>
      </c>
      <c r="T20" s="303">
        <f t="shared" si="9"/>
        <v>2</v>
      </c>
      <c r="U20" s="226">
        <f t="shared" si="4"/>
        <v>0</v>
      </c>
      <c r="V20" s="437">
        <f t="shared" si="2"/>
        <v>0</v>
      </c>
      <c r="W20" s="437">
        <f t="shared" si="3"/>
        <v>0</v>
      </c>
    </row>
    <row r="21" spans="1:23" ht="13.5" customHeight="1">
      <c r="A21" s="220" t="s">
        <v>30</v>
      </c>
      <c r="B21" s="221" t="s">
        <v>143</v>
      </c>
      <c r="C21" s="222">
        <f>'[1]01'!C21+'[2]01'!C21+'[3]01'!C21+'[4]01'!C21+'[5]01'!C21+'[6]01'!C21+'[7]01'!C21+'[8]01'!C21+'[9]01'!C21</f>
        <v>0</v>
      </c>
      <c r="D21" s="303">
        <f t="shared" si="5"/>
        <v>0</v>
      </c>
      <c r="E21" s="222">
        <f>'[1]01'!E21+'[2]01'!E21+'[3]01'!E21+'[4]01'!E21+'[5]01'!E21+'[6]01'!E21+'[7]01'!E21+'[8]01'!E21+'[9]01'!E21</f>
        <v>0</v>
      </c>
      <c r="F21" s="222">
        <f>'[1]01'!F21+'[2]01'!F21+'[3]01'!F21+'[4]01'!F21+'[5]01'!F21+'[6]01'!F21+'[7]01'!F21+'[8]01'!F21+'[9]01'!F21</f>
        <v>0</v>
      </c>
      <c r="G21" s="222">
        <f>'[1]01'!G21+'[2]01'!G21+'[3]01'!G21+'[4]01'!G21+'[5]01'!G21+'[6]01'!G21+'[7]01'!G21+'[8]01'!G21+'[9]01'!G21</f>
        <v>0</v>
      </c>
      <c r="H21" s="222">
        <f>'[1]01'!H21+'[2]01'!H21+'[3]01'!H21+'[4]01'!H21+'[5]01'!H21+'[6]01'!H21+'[7]01'!H21+'[8]01'!H21+'[9]01'!H21</f>
        <v>0</v>
      </c>
      <c r="I21" s="303">
        <f t="shared" si="6"/>
        <v>0</v>
      </c>
      <c r="J21" s="303">
        <f t="shared" si="7"/>
        <v>0</v>
      </c>
      <c r="K21" s="303">
        <f t="shared" si="8"/>
        <v>0</v>
      </c>
      <c r="L21" s="222">
        <f>'[1]01'!L21+'[2]01'!L21+'[3]01'!L21+'[4]01'!L21+'[5]01'!L21+'[6]01'!L21+'[7]01'!L21+'[8]01'!L21+'[9]01'!L21</f>
        <v>0</v>
      </c>
      <c r="M21" s="222">
        <f>'[1]01'!M21+'[2]01'!M21+'[3]01'!M21+'[4]01'!M21+'[5]01'!M21+'[6]01'!M21+'[7]01'!M21+'[8]01'!M21+'[9]01'!M21</f>
        <v>0</v>
      </c>
      <c r="N21" s="222">
        <f>'[1]01'!N21+'[2]01'!N21+'[3]01'!N21+'[4]01'!N21+'[5]01'!N21+'[6]01'!N21+'[7]01'!N21+'[8]01'!N21+'[9]01'!N21</f>
        <v>0</v>
      </c>
      <c r="O21" s="222">
        <f>'[1]01'!O21+'[2]01'!O21+'[3]01'!O21+'[4]01'!O21+'[5]01'!O21+'[6]01'!O21+'[7]01'!O21+'[8]01'!O21+'[9]01'!O21</f>
        <v>0</v>
      </c>
      <c r="P21" s="222">
        <f>'[1]01'!P21+'[2]01'!P21+'[3]01'!P21+'[4]01'!P21+'[5]01'!P21+'[6]01'!P21+'[7]01'!P21+'[8]01'!P21+'[9]01'!P21</f>
        <v>0</v>
      </c>
      <c r="Q21" s="222">
        <f>'[1]01'!Q21+'[2]01'!Q21+'[3]01'!Q21+'[4]01'!Q21+'[5]01'!Q21+'[6]01'!Q21+'[7]01'!Q21+'[8]01'!Q21+'[9]01'!Q21</f>
        <v>0</v>
      </c>
      <c r="R21" s="222">
        <f>'[1]01'!R21+'[2]01'!R21+'[3]01'!R21+'[4]01'!R21+'[5]01'!R21+'[6]01'!R21+'[7]01'!R21+'[8]01'!R21+'[9]01'!R21</f>
        <v>0</v>
      </c>
      <c r="S21" s="222">
        <f>'[1]01'!S21+'[2]01'!S21+'[3]01'!S21+'[4]01'!S21+'[5]01'!S21+'[6]01'!S21+'[7]01'!S21+'[8]01'!S21+'[9]01'!S21</f>
        <v>0</v>
      </c>
      <c r="T21" s="303">
        <f t="shared" si="9"/>
        <v>0</v>
      </c>
      <c r="U21" s="226">
        <f t="shared" si="4"/>
      </c>
      <c r="V21" s="437">
        <f t="shared" si="2"/>
        <v>0</v>
      </c>
      <c r="W21" s="437">
        <f t="shared" si="3"/>
        <v>0</v>
      </c>
    </row>
    <row r="22" spans="1:23" ht="13.5" customHeight="1">
      <c r="A22" s="220" t="s">
        <v>104</v>
      </c>
      <c r="B22" s="221" t="s">
        <v>142</v>
      </c>
      <c r="C22" s="222">
        <f>'[1]01'!C22+'[2]01'!C22+'[3]01'!C22+'[4]01'!C22+'[5]01'!C22+'[6]01'!C22+'[7]01'!C22+'[8]01'!C22+'[9]01'!C22</f>
        <v>0</v>
      </c>
      <c r="D22" s="303">
        <f t="shared" si="5"/>
        <v>0</v>
      </c>
      <c r="E22" s="222">
        <f>'[1]01'!E22+'[2]01'!E22+'[3]01'!E22+'[4]01'!E22+'[5]01'!E22+'[6]01'!E22+'[7]01'!E22+'[8]01'!E22+'[9]01'!E22</f>
        <v>0</v>
      </c>
      <c r="F22" s="222">
        <f>'[1]01'!F22+'[2]01'!F22+'[3]01'!F22+'[4]01'!F22+'[5]01'!F22+'[6]01'!F22+'[7]01'!F22+'[8]01'!F22+'[9]01'!F22</f>
        <v>0</v>
      </c>
      <c r="G22" s="222">
        <f>'[1]01'!G22+'[2]01'!G22+'[3]01'!G22+'[4]01'!G22+'[5]01'!G22+'[6]01'!G22+'[7]01'!G22+'[8]01'!G22+'[9]01'!G22</f>
        <v>0</v>
      </c>
      <c r="H22" s="222">
        <f>'[1]01'!H22+'[2]01'!H22+'[3]01'!H22+'[4]01'!H22+'[5]01'!H22+'[6]01'!H22+'[7]01'!H22+'[8]01'!H22+'[9]01'!H22</f>
        <v>0</v>
      </c>
      <c r="I22" s="303">
        <f t="shared" si="6"/>
        <v>0</v>
      </c>
      <c r="J22" s="303">
        <f t="shared" si="7"/>
        <v>0</v>
      </c>
      <c r="K22" s="303">
        <f t="shared" si="8"/>
        <v>0</v>
      </c>
      <c r="L22" s="222">
        <f>'[1]01'!L22+'[2]01'!L22+'[3]01'!L22+'[4]01'!L22+'[5]01'!L22+'[6]01'!L22+'[7]01'!L22+'[8]01'!L22+'[9]01'!L22</f>
        <v>0</v>
      </c>
      <c r="M22" s="222">
        <f>'[1]01'!M22+'[2]01'!M22+'[3]01'!M22+'[4]01'!M22+'[5]01'!M22+'[6]01'!M22+'[7]01'!M22+'[8]01'!M22+'[9]01'!M22</f>
        <v>0</v>
      </c>
      <c r="N22" s="222">
        <f>'[1]01'!N22+'[2]01'!N22+'[3]01'!N22+'[4]01'!N22+'[5]01'!N22+'[6]01'!N22+'[7]01'!N22+'[8]01'!N22+'[9]01'!N22</f>
        <v>0</v>
      </c>
      <c r="O22" s="222">
        <f>'[1]01'!O22+'[2]01'!O22+'[3]01'!O22+'[4]01'!O22+'[5]01'!O22+'[6]01'!O22+'[7]01'!O22+'[8]01'!O22+'[9]01'!O22</f>
        <v>0</v>
      </c>
      <c r="P22" s="222">
        <f>'[1]01'!P22+'[2]01'!P22+'[3]01'!P22+'[4]01'!P22+'[5]01'!P22+'[6]01'!P22+'[7]01'!P22+'[8]01'!P22+'[9]01'!P22</f>
        <v>0</v>
      </c>
      <c r="Q22" s="222">
        <f>'[1]01'!Q22+'[2]01'!Q22+'[3]01'!Q22+'[4]01'!Q22+'[5]01'!Q22+'[6]01'!Q22+'[7]01'!Q22+'[8]01'!Q22+'[9]01'!Q22</f>
        <v>0</v>
      </c>
      <c r="R22" s="222">
        <f>'[1]01'!R22+'[2]01'!R22+'[3]01'!R22+'[4]01'!R22+'[5]01'!R22+'[6]01'!R22+'[7]01'!R22+'[8]01'!R22+'[9]01'!R22</f>
        <v>0</v>
      </c>
      <c r="S22" s="222">
        <f>'[1]01'!S22+'[2]01'!S22+'[3]01'!S22+'[4]01'!S22+'[5]01'!S22+'[6]01'!S22+'[7]01'!S22+'[8]01'!S22+'[9]01'!S22</f>
        <v>0</v>
      </c>
      <c r="T22" s="303">
        <f t="shared" si="9"/>
        <v>0</v>
      </c>
      <c r="U22" s="226">
        <f t="shared" si="4"/>
      </c>
      <c r="V22" s="437">
        <f t="shared" si="2"/>
        <v>0</v>
      </c>
      <c r="W22" s="437">
        <f t="shared" si="3"/>
        <v>0</v>
      </c>
    </row>
    <row r="23" spans="1:23" ht="13.5" customHeight="1">
      <c r="A23" s="220" t="s">
        <v>101</v>
      </c>
      <c r="B23" s="221" t="s">
        <v>102</v>
      </c>
      <c r="C23" s="222">
        <f>'[1]01'!C23+'[2]01'!C23+'[3]01'!C23+'[4]01'!C23+'[5]01'!C23+'[6]01'!C23+'[7]01'!C23+'[8]01'!C23+'[9]01'!C23</f>
        <v>82</v>
      </c>
      <c r="D23" s="303">
        <f t="shared" si="5"/>
        <v>188</v>
      </c>
      <c r="E23" s="222">
        <f>'[1]01'!E23+'[2]01'!E23+'[3]01'!E23+'[4]01'!E23+'[5]01'!E23+'[6]01'!E23+'[7]01'!E23+'[8]01'!E23+'[9]01'!E23</f>
        <v>23</v>
      </c>
      <c r="F23" s="222">
        <f>'[1]01'!F23+'[2]01'!F23+'[3]01'!F23+'[4]01'!F23+'[5]01'!F23+'[6]01'!F23+'[7]01'!F23+'[8]01'!F23+'[9]01'!F23</f>
        <v>165</v>
      </c>
      <c r="G23" s="222">
        <f>'[1]01'!G23+'[2]01'!G23+'[3]01'!G23+'[4]01'!G23+'[5]01'!G23+'[6]01'!G23+'[7]01'!G23+'[8]01'!G23+'[9]01'!G23</f>
        <v>0</v>
      </c>
      <c r="H23" s="222">
        <f>'[1]01'!H23+'[2]01'!H23+'[3]01'!H23+'[4]01'!H23+'[5]01'!H23+'[6]01'!H23+'[7]01'!H23+'[8]01'!H23+'[9]01'!H23</f>
        <v>0</v>
      </c>
      <c r="I23" s="303">
        <f t="shared" si="6"/>
        <v>188</v>
      </c>
      <c r="J23" s="303">
        <f t="shared" si="7"/>
        <v>179</v>
      </c>
      <c r="K23" s="303">
        <f>L23+M23</f>
        <v>160</v>
      </c>
      <c r="L23" s="222">
        <f>'[1]01'!L23+'[2]01'!L23+'[3]01'!L23+'[4]01'!L23+'[5]01'!L23+'[6]01'!L23+'[7]01'!L23+'[8]01'!L23+'[9]01'!L23</f>
        <v>160</v>
      </c>
      <c r="M23" s="222">
        <f>'[1]01'!M23+'[2]01'!M23+'[3]01'!M23+'[4]01'!M23+'[5]01'!M23+'[6]01'!M23+'[7]01'!M23+'[8]01'!M23+'[9]01'!M23</f>
        <v>0</v>
      </c>
      <c r="N23" s="222">
        <f>'[1]01'!N23+'[2]01'!N23+'[3]01'!N23+'[4]01'!N23+'[5]01'!N23+'[6]01'!N23+'[7]01'!N23+'[8]01'!N23+'[9]01'!N23</f>
        <v>19</v>
      </c>
      <c r="O23" s="222">
        <f>'[1]01'!O23+'[2]01'!O23+'[3]01'!O23+'[4]01'!O23+'[5]01'!O23+'[6]01'!O23+'[7]01'!O23+'[8]01'!O23+'[9]01'!O23</f>
        <v>0</v>
      </c>
      <c r="P23" s="222">
        <f>'[1]01'!P23+'[2]01'!P23+'[3]01'!P23+'[4]01'!P23+'[5]01'!P23+'[6]01'!P23+'[7]01'!P23+'[8]01'!P23+'[9]01'!P23</f>
        <v>0</v>
      </c>
      <c r="Q23" s="222">
        <f>'[1]01'!Q23+'[2]01'!Q23+'[3]01'!Q23+'[4]01'!Q23+'[5]01'!Q23+'[6]01'!Q23+'[7]01'!Q23+'[8]01'!Q23+'[9]01'!Q23</f>
        <v>0</v>
      </c>
      <c r="R23" s="222">
        <f>'[1]01'!R23+'[2]01'!R23+'[3]01'!R23+'[4]01'!R23+'[5]01'!R23+'[6]01'!R23+'[7]01'!R23+'[8]01'!R23+'[9]01'!R23</f>
        <v>9</v>
      </c>
      <c r="S23" s="222">
        <f>'[1]01'!S23+'[2]01'!S23+'[3]01'!S23+'[4]01'!S23+'[5]01'!S23+'[6]01'!S23+'[7]01'!S23+'[8]01'!S23+'[9]01'!S23</f>
        <v>0</v>
      </c>
      <c r="T23" s="303">
        <f t="shared" si="9"/>
        <v>28</v>
      </c>
      <c r="U23" s="226">
        <f t="shared" si="4"/>
        <v>0.8938547486033519</v>
      </c>
      <c r="V23" s="437">
        <f t="shared" si="2"/>
        <v>0</v>
      </c>
      <c r="W23" s="437">
        <f t="shared" si="3"/>
        <v>0</v>
      </c>
    </row>
    <row r="24" spans="1:23" ht="14.25" customHeight="1">
      <c r="A24" s="190" t="s">
        <v>1</v>
      </c>
      <c r="B24" s="191" t="s">
        <v>90</v>
      </c>
      <c r="C24" s="303">
        <f>SUM(C25:C37)</f>
        <v>248</v>
      </c>
      <c r="D24" s="303">
        <f aca="true" t="shared" si="10" ref="D24:T24">SUM(D25:D37)</f>
        <v>2447</v>
      </c>
      <c r="E24" s="303">
        <f t="shared" si="10"/>
        <v>2108</v>
      </c>
      <c r="F24" s="303">
        <f t="shared" si="10"/>
        <v>339</v>
      </c>
      <c r="G24" s="303">
        <f t="shared" si="10"/>
        <v>13</v>
      </c>
      <c r="H24" s="303">
        <f t="shared" si="10"/>
        <v>0</v>
      </c>
      <c r="I24" s="303">
        <f t="shared" si="10"/>
        <v>2434</v>
      </c>
      <c r="J24" s="303">
        <f t="shared" si="10"/>
        <v>1492</v>
      </c>
      <c r="K24" s="303">
        <f t="shared" si="10"/>
        <v>275</v>
      </c>
      <c r="L24" s="303">
        <f t="shared" si="10"/>
        <v>248</v>
      </c>
      <c r="M24" s="303">
        <f t="shared" si="10"/>
        <v>27</v>
      </c>
      <c r="N24" s="303">
        <f t="shared" si="10"/>
        <v>1212</v>
      </c>
      <c r="O24" s="303">
        <f t="shared" si="10"/>
        <v>2</v>
      </c>
      <c r="P24" s="303">
        <f t="shared" si="10"/>
        <v>3</v>
      </c>
      <c r="Q24" s="303">
        <f t="shared" si="10"/>
        <v>869</v>
      </c>
      <c r="R24" s="303">
        <f t="shared" si="10"/>
        <v>68</v>
      </c>
      <c r="S24" s="303">
        <f t="shared" si="10"/>
        <v>5</v>
      </c>
      <c r="T24" s="303">
        <f t="shared" si="10"/>
        <v>2159</v>
      </c>
      <c r="U24" s="226">
        <f t="shared" si="4"/>
        <v>0.18431635388739948</v>
      </c>
      <c r="V24" s="437">
        <f t="shared" si="2"/>
        <v>0</v>
      </c>
      <c r="W24" s="437">
        <f t="shared" si="3"/>
        <v>0</v>
      </c>
    </row>
    <row r="25" spans="1:23" ht="14.25" customHeight="1">
      <c r="A25" s="220" t="s">
        <v>13</v>
      </c>
      <c r="B25" s="221" t="s">
        <v>31</v>
      </c>
      <c r="C25" s="222">
        <f>'[1]01'!C25+'[2]01'!C25+'[3]01'!C25+'[4]01'!C25+'[5]01'!C25+'[6]01'!C25+'[7]01'!C25+'[8]01'!C25+'[9]01'!C25</f>
        <v>120</v>
      </c>
      <c r="D25" s="303">
        <f>E25+F25</f>
        <v>1304</v>
      </c>
      <c r="E25" s="222">
        <f>'[1]01'!E25+'[2]01'!E25+'[3]01'!E25+'[4]01'!E25+'[5]01'!E25+'[6]01'!E25+'[7]01'!E25+'[8]01'!E25+'[9]01'!E25</f>
        <v>1127</v>
      </c>
      <c r="F25" s="222">
        <f>'[1]01'!F25+'[2]01'!F25+'[3]01'!F25+'[4]01'!F25+'[5]01'!F25+'[6]01'!F25+'[7]01'!F25+'[8]01'!F25+'[9]01'!F25</f>
        <v>177</v>
      </c>
      <c r="G25" s="222">
        <f>'[1]01'!G25+'[2]01'!G25+'[3]01'!G25+'[4]01'!G25+'[5]01'!G25+'[6]01'!G25+'[7]01'!G25+'[8]01'!G25+'[9]01'!G25</f>
        <v>5</v>
      </c>
      <c r="H25" s="222">
        <f>'[1]01'!H25+'[2]01'!H25+'[3]01'!H25+'[4]01'!H25+'[5]01'!H25+'[6]01'!H25+'[7]01'!H25+'[8]01'!H25+'[9]01'!H25</f>
        <v>0</v>
      </c>
      <c r="I25" s="303">
        <f>J25+Q25+R25+S25</f>
        <v>1299</v>
      </c>
      <c r="J25" s="303">
        <f t="shared" si="7"/>
        <v>892</v>
      </c>
      <c r="K25" s="303">
        <f>L25+M25</f>
        <v>154</v>
      </c>
      <c r="L25" s="222">
        <f>'[1]01'!L25+'[2]01'!L25+'[3]01'!L25+'[4]01'!L25+'[5]01'!L25+'[6]01'!L25+'[7]01'!L25+'[8]01'!L25+'[9]01'!L25</f>
        <v>132</v>
      </c>
      <c r="M25" s="222">
        <f>'[1]01'!M25+'[2]01'!M25+'[3]01'!M25+'[4]01'!M25+'[5]01'!M25+'[6]01'!M25+'[7]01'!M25+'[8]01'!M25+'[9]01'!M25</f>
        <v>22</v>
      </c>
      <c r="N25" s="222">
        <f>'[1]01'!N25+'[2]01'!N25+'[3]01'!N25+'[4]01'!N25+'[5]01'!N25+'[6]01'!N25+'[7]01'!N25+'[8]01'!N25+'[9]01'!N25</f>
        <v>734</v>
      </c>
      <c r="O25" s="222">
        <f>'[1]01'!O25+'[2]01'!O25+'[3]01'!O25+'[4]01'!O25+'[5]01'!O25+'[6]01'!O25+'[7]01'!O25+'[8]01'!O25+'[9]01'!O25</f>
        <v>1</v>
      </c>
      <c r="P25" s="222">
        <f>'[1]01'!P25+'[2]01'!P25+'[3]01'!P25+'[4]01'!P25+'[5]01'!P25+'[6]01'!P25+'[7]01'!P25+'[8]01'!P25+'[9]01'!P25</f>
        <v>3</v>
      </c>
      <c r="Q25" s="222">
        <f>'[1]01'!Q25+'[2]01'!Q25+'[3]01'!Q25+'[4]01'!Q25+'[5]01'!Q25+'[6]01'!Q25+'[7]01'!Q25+'[8]01'!Q25+'[9]01'!Q25</f>
        <v>342</v>
      </c>
      <c r="R25" s="222">
        <f>'[1]01'!R25+'[2]01'!R25+'[3]01'!R25+'[4]01'!R25+'[5]01'!R25+'[6]01'!R25+'[7]01'!R25+'[8]01'!R25+'[9]01'!R25</f>
        <v>60</v>
      </c>
      <c r="S25" s="222">
        <f>'[1]01'!S25+'[2]01'!S25+'[3]01'!S25+'[4]01'!S25+'[5]01'!S25+'[6]01'!S25+'[7]01'!S25+'[8]01'!S25+'[9]01'!S25</f>
        <v>5</v>
      </c>
      <c r="T25" s="303">
        <f t="shared" si="9"/>
        <v>1145</v>
      </c>
      <c r="U25" s="226">
        <f t="shared" si="4"/>
        <v>0.1726457399103139</v>
      </c>
      <c r="V25" s="437">
        <f t="shared" si="2"/>
        <v>0</v>
      </c>
      <c r="W25" s="437">
        <f t="shared" si="3"/>
        <v>0</v>
      </c>
    </row>
    <row r="26" spans="1:23" ht="14.25" customHeight="1">
      <c r="A26" s="220" t="s">
        <v>14</v>
      </c>
      <c r="B26" s="223" t="s">
        <v>33</v>
      </c>
      <c r="C26" s="222">
        <f>'[1]01'!C26+'[2]01'!C26+'[3]01'!C26+'[4]01'!C26+'[5]01'!C26+'[6]01'!C26+'[7]01'!C26+'[8]01'!C26+'[9]01'!C26</f>
        <v>11</v>
      </c>
      <c r="D26" s="303">
        <f aca="true" t="shared" si="11" ref="D26:D37">E26+F26</f>
        <v>267</v>
      </c>
      <c r="E26" s="222">
        <f>'[1]01'!E26+'[2]01'!E26+'[3]01'!E26+'[4]01'!E26+'[5]01'!E26+'[6]01'!E26+'[7]01'!E26+'[8]01'!E26+'[9]01'!E26</f>
        <v>253</v>
      </c>
      <c r="F26" s="222">
        <f>'[1]01'!F26+'[2]01'!F26+'[3]01'!F26+'[4]01'!F26+'[5]01'!F26+'[6]01'!F26+'[7]01'!F26+'[8]01'!F26+'[9]01'!F26</f>
        <v>14</v>
      </c>
      <c r="G26" s="222">
        <f>'[1]01'!G26+'[2]01'!G26+'[3]01'!G26+'[4]01'!G26+'[5]01'!G26+'[6]01'!G26+'[7]01'!G26+'[8]01'!G26+'[9]01'!G26</f>
        <v>1</v>
      </c>
      <c r="H26" s="222">
        <f>'[1]01'!H26+'[2]01'!H26+'[3]01'!H26+'[4]01'!H26+'[5]01'!H26+'[6]01'!H26+'[7]01'!H26+'[8]01'!H26+'[9]01'!H26</f>
        <v>0</v>
      </c>
      <c r="I26" s="303">
        <f aca="true" t="shared" si="12" ref="I26:I37">J26+Q26+R26+S26</f>
        <v>266</v>
      </c>
      <c r="J26" s="303">
        <f t="shared" si="7"/>
        <v>129</v>
      </c>
      <c r="K26" s="303">
        <f aca="true" t="shared" si="13" ref="K26:K37">L26+M26</f>
        <v>11</v>
      </c>
      <c r="L26" s="222">
        <f>'[1]01'!L26+'[2]01'!L26+'[3]01'!L26+'[4]01'!L26+'[5]01'!L26+'[6]01'!L26+'[7]01'!L26+'[8]01'!L26+'[9]01'!L26</f>
        <v>11</v>
      </c>
      <c r="M26" s="222">
        <f>'[1]01'!M26+'[2]01'!M26+'[3]01'!M26+'[4]01'!M26+'[5]01'!M26+'[6]01'!M26+'[7]01'!M26+'[8]01'!M26+'[9]01'!M26</f>
        <v>0</v>
      </c>
      <c r="N26" s="222">
        <f>'[1]01'!N26+'[2]01'!N26+'[3]01'!N26+'[4]01'!N26+'[5]01'!N26+'[6]01'!N26+'[7]01'!N26+'[8]01'!N26+'[9]01'!N26</f>
        <v>118</v>
      </c>
      <c r="O26" s="222">
        <f>'[1]01'!O26+'[2]01'!O26+'[3]01'!O26+'[4]01'!O26+'[5]01'!O26+'[6]01'!O26+'[7]01'!O26+'[8]01'!O26+'[9]01'!O26</f>
        <v>0</v>
      </c>
      <c r="P26" s="222">
        <f>'[1]01'!P26+'[2]01'!P26+'[3]01'!P26+'[4]01'!P26+'[5]01'!P26+'[6]01'!P26+'[7]01'!P26+'[8]01'!P26+'[9]01'!P26</f>
        <v>0</v>
      </c>
      <c r="Q26" s="222">
        <f>'[1]01'!Q26+'[2]01'!Q26+'[3]01'!Q26+'[4]01'!Q26+'[5]01'!Q26+'[6]01'!Q26+'[7]01'!Q26+'[8]01'!Q26+'[9]01'!Q26</f>
        <v>134</v>
      </c>
      <c r="R26" s="222">
        <f>'[1]01'!R26+'[2]01'!R26+'[3]01'!R26+'[4]01'!R26+'[5]01'!R26+'[6]01'!R26+'[7]01'!R26+'[8]01'!R26+'[9]01'!R26</f>
        <v>3</v>
      </c>
      <c r="S26" s="222">
        <f>'[1]01'!S26+'[2]01'!S26+'[3]01'!S26+'[4]01'!S26+'[5]01'!S26+'[6]01'!S26+'[7]01'!S26+'[8]01'!S26+'[9]01'!S26</f>
        <v>0</v>
      </c>
      <c r="T26" s="303">
        <f t="shared" si="9"/>
        <v>255</v>
      </c>
      <c r="U26" s="226">
        <f t="shared" si="4"/>
        <v>0.08527131782945736</v>
      </c>
      <c r="V26" s="437">
        <f t="shared" si="2"/>
        <v>0</v>
      </c>
      <c r="W26" s="437">
        <f t="shared" si="3"/>
        <v>0</v>
      </c>
    </row>
    <row r="27" spans="1:23" ht="14.25" customHeight="1">
      <c r="A27" s="220" t="s">
        <v>19</v>
      </c>
      <c r="B27" s="224" t="s">
        <v>141</v>
      </c>
      <c r="C27" s="222">
        <f>'[1]01'!C27+'[2]01'!C27+'[3]01'!C27+'[4]01'!C27+'[5]01'!C27+'[6]01'!C27+'[7]01'!C27+'[8]01'!C27+'[9]01'!C27</f>
        <v>11</v>
      </c>
      <c r="D27" s="303">
        <f t="shared" si="11"/>
        <v>253</v>
      </c>
      <c r="E27" s="222">
        <f>'[1]01'!E27+'[2]01'!E27+'[3]01'!E27+'[4]01'!E27+'[5]01'!E27+'[6]01'!E27+'[7]01'!E27+'[8]01'!E27+'[9]01'!E27</f>
        <v>233</v>
      </c>
      <c r="F27" s="222">
        <f>'[1]01'!F27+'[2]01'!F27+'[3]01'!F27+'[4]01'!F27+'[5]01'!F27+'[6]01'!F27+'[7]01'!F27+'[8]01'!F27+'[9]01'!F27</f>
        <v>20</v>
      </c>
      <c r="G27" s="222">
        <f>'[1]01'!G27+'[2]01'!G27+'[3]01'!G27+'[4]01'!G27+'[5]01'!G27+'[6]01'!G27+'[7]01'!G27+'[8]01'!G27+'[9]01'!G27</f>
        <v>0</v>
      </c>
      <c r="H27" s="222">
        <f>'[1]01'!H27+'[2]01'!H27+'[3]01'!H27+'[4]01'!H27+'[5]01'!H27+'[6]01'!H27+'[7]01'!H27+'[8]01'!H27+'[9]01'!H27</f>
        <v>0</v>
      </c>
      <c r="I27" s="303">
        <f t="shared" si="12"/>
        <v>253</v>
      </c>
      <c r="J27" s="303">
        <f t="shared" si="7"/>
        <v>125</v>
      </c>
      <c r="K27" s="303">
        <f t="shared" si="13"/>
        <v>14</v>
      </c>
      <c r="L27" s="222">
        <f>'[1]01'!L27+'[2]01'!L27+'[3]01'!L27+'[4]01'!L27+'[5]01'!L27+'[6]01'!L27+'[7]01'!L27+'[8]01'!L27+'[9]01'!L27</f>
        <v>14</v>
      </c>
      <c r="M27" s="222">
        <f>'[1]01'!M27+'[2]01'!M27+'[3]01'!M27+'[4]01'!M27+'[5]01'!M27+'[6]01'!M27+'[7]01'!M27+'[8]01'!M27+'[9]01'!M27</f>
        <v>0</v>
      </c>
      <c r="N27" s="222">
        <f>'[1]01'!N27+'[2]01'!N27+'[3]01'!N27+'[4]01'!N27+'[5]01'!N27+'[6]01'!N27+'[7]01'!N27+'[8]01'!N27+'[9]01'!N27</f>
        <v>110</v>
      </c>
      <c r="O27" s="222">
        <f>'[1]01'!O27+'[2]01'!O27+'[3]01'!O27+'[4]01'!O27+'[5]01'!O27+'[6]01'!O27+'[7]01'!O27+'[8]01'!O27+'[9]01'!O27</f>
        <v>1</v>
      </c>
      <c r="P27" s="222">
        <f>'[1]01'!P27+'[2]01'!P27+'[3]01'!P27+'[4]01'!P27+'[5]01'!P27+'[6]01'!P27+'[7]01'!P27+'[8]01'!P27+'[9]01'!P27</f>
        <v>0</v>
      </c>
      <c r="Q27" s="222">
        <f>'[1]01'!Q27+'[2]01'!Q27+'[3]01'!Q27+'[4]01'!Q27+'[5]01'!Q27+'[6]01'!Q27+'[7]01'!Q27+'[8]01'!Q27+'[9]01'!Q27</f>
        <v>124</v>
      </c>
      <c r="R27" s="222">
        <f>'[1]01'!R27+'[2]01'!R27+'[3]01'!R27+'[4]01'!R27+'[5]01'!R27+'[6]01'!R27+'[7]01'!R27+'[8]01'!R27+'[9]01'!R27</f>
        <v>4</v>
      </c>
      <c r="S27" s="222">
        <f>'[1]01'!S27+'[2]01'!S27+'[3]01'!S27+'[4]01'!S27+'[5]01'!S27+'[6]01'!S27+'[7]01'!S27+'[8]01'!S27+'[9]01'!S27</f>
        <v>0</v>
      </c>
      <c r="T27" s="303">
        <f t="shared" si="9"/>
        <v>239</v>
      </c>
      <c r="U27" s="226">
        <f t="shared" si="4"/>
        <v>0.112</v>
      </c>
      <c r="V27" s="437">
        <f t="shared" si="2"/>
        <v>0</v>
      </c>
      <c r="W27" s="437">
        <f t="shared" si="3"/>
        <v>0</v>
      </c>
    </row>
    <row r="28" spans="1:23" ht="14.25" customHeight="1">
      <c r="A28" s="220" t="s">
        <v>22</v>
      </c>
      <c r="B28" s="221" t="s">
        <v>145</v>
      </c>
      <c r="C28" s="222">
        <f>'[1]01'!C28+'[2]01'!C28+'[3]01'!C28+'[4]01'!C28+'[5]01'!C28+'[6]01'!C28+'[7]01'!C28+'[8]01'!C28+'[9]01'!C28</f>
        <v>0</v>
      </c>
      <c r="D28" s="303">
        <f t="shared" si="11"/>
        <v>0</v>
      </c>
      <c r="E28" s="222">
        <f>'[1]01'!E28+'[2]01'!E28+'[3]01'!E28+'[4]01'!E28+'[5]01'!E28+'[6]01'!E28+'[7]01'!E28+'[8]01'!E28+'[9]01'!E28</f>
        <v>0</v>
      </c>
      <c r="F28" s="222">
        <f>'[1]01'!F28+'[2]01'!F28+'[3]01'!F28+'[4]01'!F28+'[5]01'!F28+'[6]01'!F28+'[7]01'!F28+'[8]01'!F28+'[9]01'!F28</f>
        <v>0</v>
      </c>
      <c r="G28" s="222">
        <f>'[1]01'!G28+'[2]01'!G28+'[3]01'!G28+'[4]01'!G28+'[5]01'!G28+'[6]01'!G28+'[7]01'!G28+'[8]01'!G28+'[9]01'!G28</f>
        <v>0</v>
      </c>
      <c r="H28" s="222">
        <f>'[1]01'!H28+'[2]01'!H28+'[3]01'!H28+'[4]01'!H28+'[5]01'!H28+'[6]01'!H28+'[7]01'!H28+'[8]01'!H28+'[9]01'!H28</f>
        <v>0</v>
      </c>
      <c r="I28" s="303">
        <f t="shared" si="12"/>
        <v>0</v>
      </c>
      <c r="J28" s="303">
        <f t="shared" si="7"/>
        <v>0</v>
      </c>
      <c r="K28" s="303">
        <f t="shared" si="13"/>
        <v>0</v>
      </c>
      <c r="L28" s="222">
        <f>'[1]01'!L28+'[2]01'!L28+'[3]01'!L28+'[4]01'!L28+'[5]01'!L28+'[6]01'!L28+'[7]01'!L28+'[8]01'!L28+'[9]01'!L28</f>
        <v>0</v>
      </c>
      <c r="M28" s="222">
        <f>'[1]01'!M28+'[2]01'!M28+'[3]01'!M28+'[4]01'!M28+'[5]01'!M28+'[6]01'!M28+'[7]01'!M28+'[8]01'!M28+'[9]01'!M28</f>
        <v>0</v>
      </c>
      <c r="N28" s="222">
        <f>'[1]01'!N28+'[2]01'!N28+'[3]01'!N28+'[4]01'!N28+'[5]01'!N28+'[6]01'!N28+'[7]01'!N28+'[8]01'!N28+'[9]01'!N28</f>
        <v>0</v>
      </c>
      <c r="O28" s="222">
        <f>'[1]01'!O28+'[2]01'!O28+'[3]01'!O28+'[4]01'!O28+'[5]01'!O28+'[6]01'!O28+'[7]01'!O28+'[8]01'!O28+'[9]01'!O28</f>
        <v>0</v>
      </c>
      <c r="P28" s="222">
        <f>'[1]01'!P28+'[2]01'!P28+'[3]01'!P28+'[4]01'!P28+'[5]01'!P28+'[6]01'!P28+'[7]01'!P28+'[8]01'!P28+'[9]01'!P28</f>
        <v>0</v>
      </c>
      <c r="Q28" s="222">
        <f>'[1]01'!Q28+'[2]01'!Q28+'[3]01'!Q28+'[4]01'!Q28+'[5]01'!Q28+'[6]01'!Q28+'[7]01'!Q28+'[8]01'!Q28+'[9]01'!Q28</f>
        <v>0</v>
      </c>
      <c r="R28" s="222">
        <f>'[1]01'!R28+'[2]01'!R28+'[3]01'!R28+'[4]01'!R28+'[5]01'!R28+'[6]01'!R28+'[7]01'!R28+'[8]01'!R28+'[9]01'!R28</f>
        <v>0</v>
      </c>
      <c r="S28" s="222">
        <f>'[1]01'!S28+'[2]01'!S28+'[3]01'!S28+'[4]01'!S28+'[5]01'!S28+'[6]01'!S28+'[7]01'!S28+'[8]01'!S28+'[9]01'!S28</f>
        <v>0</v>
      </c>
      <c r="T28" s="303">
        <f t="shared" si="9"/>
        <v>0</v>
      </c>
      <c r="U28" s="226">
        <f t="shared" si="4"/>
      </c>
      <c r="V28" s="437">
        <f t="shared" si="2"/>
        <v>0</v>
      </c>
      <c r="W28" s="437">
        <f t="shared" si="3"/>
        <v>0</v>
      </c>
    </row>
    <row r="29" spans="1:23" ht="16.5" customHeight="1">
      <c r="A29" s="220" t="s">
        <v>23</v>
      </c>
      <c r="B29" s="225" t="s">
        <v>144</v>
      </c>
      <c r="C29" s="222">
        <f>'[1]01'!C29+'[2]01'!C29+'[3]01'!C29+'[4]01'!C29+'[5]01'!C29+'[6]01'!C29+'[7]01'!C29+'[8]01'!C29+'[9]01'!C29</f>
        <v>0</v>
      </c>
      <c r="D29" s="303">
        <f t="shared" si="11"/>
        <v>0</v>
      </c>
      <c r="E29" s="222">
        <f>'[1]01'!E29+'[2]01'!E29+'[3]01'!E29+'[4]01'!E29+'[5]01'!E29+'[6]01'!E29+'[7]01'!E29+'[8]01'!E29+'[9]01'!E29</f>
        <v>0</v>
      </c>
      <c r="F29" s="222">
        <f>'[1]01'!F29+'[2]01'!F29+'[3]01'!F29+'[4]01'!F29+'[5]01'!F29+'[6]01'!F29+'[7]01'!F29+'[8]01'!F29+'[9]01'!F29</f>
        <v>0</v>
      </c>
      <c r="G29" s="222">
        <f>'[1]01'!G29+'[2]01'!G29+'[3]01'!G29+'[4]01'!G29+'[5]01'!G29+'[6]01'!G29+'[7]01'!G29+'[8]01'!G29+'[9]01'!G29</f>
        <v>0</v>
      </c>
      <c r="H29" s="222">
        <f>'[1]01'!H29+'[2]01'!H29+'[3]01'!H29+'[4]01'!H29+'[5]01'!H29+'[6]01'!H29+'[7]01'!H29+'[8]01'!H29+'[9]01'!H29</f>
        <v>0</v>
      </c>
      <c r="I29" s="303">
        <f t="shared" si="12"/>
        <v>0</v>
      </c>
      <c r="J29" s="303">
        <f t="shared" si="7"/>
        <v>0</v>
      </c>
      <c r="K29" s="303">
        <f t="shared" si="13"/>
        <v>0</v>
      </c>
      <c r="L29" s="222">
        <f>'[1]01'!L29+'[2]01'!L29+'[3]01'!L29+'[4]01'!L29+'[5]01'!L29+'[6]01'!L29+'[7]01'!L29+'[8]01'!L29+'[9]01'!L29</f>
        <v>0</v>
      </c>
      <c r="M29" s="222">
        <f>'[1]01'!M29+'[2]01'!M29+'[3]01'!M29+'[4]01'!M29+'[5]01'!M29+'[6]01'!M29+'[7]01'!M29+'[8]01'!M29+'[9]01'!M29</f>
        <v>0</v>
      </c>
      <c r="N29" s="222">
        <f>'[1]01'!N29+'[2]01'!N29+'[3]01'!N29+'[4]01'!N29+'[5]01'!N29+'[6]01'!N29+'[7]01'!N29+'[8]01'!N29+'[9]01'!N29</f>
        <v>0</v>
      </c>
      <c r="O29" s="222">
        <f>'[1]01'!O29+'[2]01'!O29+'[3]01'!O29+'[4]01'!O29+'[5]01'!O29+'[6]01'!O29+'[7]01'!O29+'[8]01'!O29+'[9]01'!O29</f>
        <v>0</v>
      </c>
      <c r="P29" s="222">
        <f>'[1]01'!P29+'[2]01'!P29+'[3]01'!P29+'[4]01'!P29+'[5]01'!P29+'[6]01'!P29+'[7]01'!P29+'[8]01'!P29+'[9]01'!P29</f>
        <v>0</v>
      </c>
      <c r="Q29" s="222">
        <f>'[1]01'!Q29+'[2]01'!Q29+'[3]01'!Q29+'[4]01'!Q29+'[5]01'!Q29+'[6]01'!Q29+'[7]01'!Q29+'[8]01'!Q29+'[9]01'!Q29</f>
        <v>0</v>
      </c>
      <c r="R29" s="222">
        <f>'[1]01'!R29+'[2]01'!R29+'[3]01'!R29+'[4]01'!R29+'[5]01'!R29+'[6]01'!R29+'[7]01'!R29+'[8]01'!R29+'[9]01'!R29</f>
        <v>0</v>
      </c>
      <c r="S29" s="222">
        <f>'[1]01'!S29+'[2]01'!S29+'[3]01'!S29+'[4]01'!S29+'[5]01'!S29+'[6]01'!S29+'[7]01'!S29+'[8]01'!S29+'[9]01'!S29</f>
        <v>0</v>
      </c>
      <c r="T29" s="303">
        <f t="shared" si="9"/>
        <v>0</v>
      </c>
      <c r="U29" s="226">
        <f t="shared" si="4"/>
      </c>
      <c r="V29" s="437">
        <f t="shared" si="2"/>
        <v>0</v>
      </c>
      <c r="W29" s="437">
        <f t="shared" si="3"/>
        <v>0</v>
      </c>
    </row>
    <row r="30" spans="1:23" ht="14.25" customHeight="1">
      <c r="A30" s="220" t="s">
        <v>24</v>
      </c>
      <c r="B30" s="221" t="s">
        <v>128</v>
      </c>
      <c r="C30" s="222">
        <f>'[1]01'!C30+'[2]01'!C30+'[3]01'!C30+'[4]01'!C30+'[5]01'!C30+'[6]01'!C30+'[7]01'!C30+'[8]01'!C30+'[9]01'!C30</f>
        <v>46</v>
      </c>
      <c r="D30" s="303">
        <f t="shared" si="11"/>
        <v>292</v>
      </c>
      <c r="E30" s="222">
        <f>'[1]01'!E30+'[2]01'!E30+'[3]01'!E30+'[4]01'!E30+'[5]01'!E30+'[6]01'!E30+'[7]01'!E30+'[8]01'!E30+'[9]01'!E30</f>
        <v>238</v>
      </c>
      <c r="F30" s="222">
        <f>'[1]01'!F30+'[2]01'!F30+'[3]01'!F30+'[4]01'!F30+'[5]01'!F30+'[6]01'!F30+'[7]01'!F30+'[8]01'!F30+'[9]01'!F30</f>
        <v>54</v>
      </c>
      <c r="G30" s="222">
        <f>'[1]01'!G30+'[2]01'!G30+'[3]01'!G30+'[4]01'!G30+'[5]01'!G30+'[6]01'!G30+'[7]01'!G30+'[8]01'!G30+'[9]01'!G30</f>
        <v>3</v>
      </c>
      <c r="H30" s="222">
        <f>'[1]01'!H30+'[2]01'!H30+'[3]01'!H30+'[4]01'!H30+'[5]01'!H30+'[6]01'!H30+'[7]01'!H30+'[8]01'!H30+'[9]01'!H30</f>
        <v>0</v>
      </c>
      <c r="I30" s="303">
        <f t="shared" si="12"/>
        <v>289</v>
      </c>
      <c r="J30" s="303">
        <f t="shared" si="7"/>
        <v>133</v>
      </c>
      <c r="K30" s="303">
        <f t="shared" si="13"/>
        <v>38</v>
      </c>
      <c r="L30" s="222">
        <f>'[1]01'!L30+'[2]01'!L30+'[3]01'!L30+'[4]01'!L30+'[5]01'!L30+'[6]01'!L30+'[7]01'!L30+'[8]01'!L30+'[9]01'!L30</f>
        <v>38</v>
      </c>
      <c r="M30" s="222">
        <f>'[1]01'!M30+'[2]01'!M30+'[3]01'!M30+'[4]01'!M30+'[5]01'!M30+'[6]01'!M30+'[7]01'!M30+'[8]01'!M30+'[9]01'!M30</f>
        <v>0</v>
      </c>
      <c r="N30" s="222">
        <f>'[1]01'!N30+'[2]01'!N30+'[3]01'!N30+'[4]01'!N30+'[5]01'!N30+'[6]01'!N30+'[7]01'!N30+'[8]01'!N30+'[9]01'!N30</f>
        <v>95</v>
      </c>
      <c r="O30" s="222">
        <f>'[1]01'!O30+'[2]01'!O30+'[3]01'!O30+'[4]01'!O30+'[5]01'!O30+'[6]01'!O30+'[7]01'!O30+'[8]01'!O30+'[9]01'!O30</f>
        <v>0</v>
      </c>
      <c r="P30" s="222">
        <f>'[1]01'!P30+'[2]01'!P30+'[3]01'!P30+'[4]01'!P30+'[5]01'!P30+'[6]01'!P30+'[7]01'!P30+'[8]01'!P30+'[9]01'!P30</f>
        <v>0</v>
      </c>
      <c r="Q30" s="222">
        <f>'[1]01'!Q30+'[2]01'!Q30+'[3]01'!Q30+'[4]01'!Q30+'[5]01'!Q30+'[6]01'!Q30+'[7]01'!Q30+'[8]01'!Q30+'[9]01'!Q30</f>
        <v>156</v>
      </c>
      <c r="R30" s="222">
        <f>'[1]01'!R30+'[2]01'!R30+'[3]01'!R30+'[4]01'!R30+'[5]01'!R30+'[6]01'!R30+'[7]01'!R30+'[8]01'!R30+'[9]01'!R30</f>
        <v>0</v>
      </c>
      <c r="S30" s="222">
        <f>'[1]01'!S30+'[2]01'!S30+'[3]01'!S30+'[4]01'!S30+'[5]01'!S30+'[6]01'!S30+'[7]01'!S30+'[8]01'!S30+'[9]01'!S30</f>
        <v>0</v>
      </c>
      <c r="T30" s="303">
        <f t="shared" si="9"/>
        <v>251</v>
      </c>
      <c r="U30" s="226">
        <f t="shared" si="4"/>
        <v>0.2857142857142857</v>
      </c>
      <c r="V30" s="437">
        <f t="shared" si="2"/>
        <v>0</v>
      </c>
      <c r="W30" s="437">
        <f t="shared" si="3"/>
        <v>0</v>
      </c>
    </row>
    <row r="31" spans="1:23" ht="14.25" customHeight="1">
      <c r="A31" s="220" t="s">
        <v>25</v>
      </c>
      <c r="B31" s="221" t="s">
        <v>129</v>
      </c>
      <c r="C31" s="222">
        <f>'[1]01'!C31+'[2]01'!C31+'[3]01'!C31+'[4]01'!C31+'[5]01'!C31+'[6]01'!C31+'[7]01'!C31+'[8]01'!C31+'[9]01'!C31</f>
        <v>0</v>
      </c>
      <c r="D31" s="303">
        <f t="shared" si="11"/>
        <v>0</v>
      </c>
      <c r="E31" s="222">
        <f>'[1]01'!E31+'[2]01'!E31+'[3]01'!E31+'[4]01'!E31+'[5]01'!E31+'[6]01'!E31+'[7]01'!E31+'[8]01'!E31+'[9]01'!E31</f>
        <v>0</v>
      </c>
      <c r="F31" s="222">
        <f>'[1]01'!F31+'[2]01'!F31+'[3]01'!F31+'[4]01'!F31+'[5]01'!F31+'[6]01'!F31+'[7]01'!F31+'[8]01'!F31+'[9]01'!F31</f>
        <v>0</v>
      </c>
      <c r="G31" s="222">
        <f>'[1]01'!G31+'[2]01'!G31+'[3]01'!G31+'[4]01'!G31+'[5]01'!G31+'[6]01'!G31+'[7]01'!G31+'[8]01'!G31+'[9]01'!G31</f>
        <v>0</v>
      </c>
      <c r="H31" s="222">
        <f>'[1]01'!H31+'[2]01'!H31+'[3]01'!H31+'[4]01'!H31+'[5]01'!H31+'[6]01'!H31+'[7]01'!H31+'[8]01'!H31+'[9]01'!H31</f>
        <v>0</v>
      </c>
      <c r="I31" s="303">
        <f t="shared" si="12"/>
        <v>0</v>
      </c>
      <c r="J31" s="303">
        <f t="shared" si="7"/>
        <v>0</v>
      </c>
      <c r="K31" s="303">
        <f t="shared" si="13"/>
        <v>0</v>
      </c>
      <c r="L31" s="222">
        <f>'[1]01'!L31+'[2]01'!L31+'[3]01'!L31+'[4]01'!L31+'[5]01'!L31+'[6]01'!L31+'[7]01'!L31+'[8]01'!L31+'[9]01'!L31</f>
        <v>0</v>
      </c>
      <c r="M31" s="222">
        <f>'[1]01'!M31+'[2]01'!M31+'[3]01'!M31+'[4]01'!M31+'[5]01'!M31+'[6]01'!M31+'[7]01'!M31+'[8]01'!M31+'[9]01'!M31</f>
        <v>0</v>
      </c>
      <c r="N31" s="222">
        <f>'[1]01'!N31+'[2]01'!N31+'[3]01'!N31+'[4]01'!N31+'[5]01'!N31+'[6]01'!N31+'[7]01'!N31+'[8]01'!N31+'[9]01'!N31</f>
        <v>0</v>
      </c>
      <c r="O31" s="222">
        <f>'[1]01'!O31+'[2]01'!O31+'[3]01'!O31+'[4]01'!O31+'[5]01'!O31+'[6]01'!O31+'[7]01'!O31+'[8]01'!O31+'[9]01'!O31</f>
        <v>0</v>
      </c>
      <c r="P31" s="222">
        <f>'[1]01'!P31+'[2]01'!P31+'[3]01'!P31+'[4]01'!P31+'[5]01'!P31+'[6]01'!P31+'[7]01'!P31+'[8]01'!P31+'[9]01'!P31</f>
        <v>0</v>
      </c>
      <c r="Q31" s="222">
        <f>'[1]01'!Q31+'[2]01'!Q31+'[3]01'!Q31+'[4]01'!Q31+'[5]01'!Q31+'[6]01'!Q31+'[7]01'!Q31+'[8]01'!Q31+'[9]01'!Q31</f>
        <v>0</v>
      </c>
      <c r="R31" s="222">
        <f>'[1]01'!R31+'[2]01'!R31+'[3]01'!R31+'[4]01'!R31+'[5]01'!R31+'[6]01'!R31+'[7]01'!R31+'[8]01'!R31+'[9]01'!R31</f>
        <v>0</v>
      </c>
      <c r="S31" s="222">
        <f>'[1]01'!S31+'[2]01'!S31+'[3]01'!S31+'[4]01'!S31+'[5]01'!S31+'[6]01'!S31+'[7]01'!S31+'[8]01'!S31+'[9]01'!S31</f>
        <v>0</v>
      </c>
      <c r="T31" s="303">
        <f t="shared" si="9"/>
        <v>0</v>
      </c>
      <c r="U31" s="226">
        <f t="shared" si="4"/>
      </c>
      <c r="V31" s="437">
        <f t="shared" si="2"/>
        <v>0</v>
      </c>
      <c r="W31" s="437">
        <f t="shared" si="3"/>
        <v>0</v>
      </c>
    </row>
    <row r="32" spans="1:23" ht="12.75" customHeight="1">
      <c r="A32" s="220" t="s">
        <v>26</v>
      </c>
      <c r="B32" s="221" t="s">
        <v>32</v>
      </c>
      <c r="C32" s="222">
        <f>'[1]01'!C32+'[2]01'!C32+'[3]01'!C32+'[4]01'!C32+'[5]01'!C32+'[6]01'!C32+'[7]01'!C32+'[8]01'!C32+'[9]01'!C32</f>
        <v>59</v>
      </c>
      <c r="D32" s="303">
        <f t="shared" si="11"/>
        <v>240</v>
      </c>
      <c r="E32" s="222">
        <f>'[1]01'!E32+'[2]01'!E32+'[3]01'!E32+'[4]01'!E32+'[5]01'!E32+'[6]01'!E32+'[7]01'!E32+'[8]01'!E32+'[9]01'!E32</f>
        <v>167</v>
      </c>
      <c r="F32" s="222">
        <f>'[1]01'!F32+'[2]01'!F32+'[3]01'!F32+'[4]01'!F32+'[5]01'!F32+'[6]01'!F32+'[7]01'!F32+'[8]01'!F32+'[9]01'!F32</f>
        <v>73</v>
      </c>
      <c r="G32" s="222">
        <f>'[1]01'!G32+'[2]01'!G32+'[3]01'!G32+'[4]01'!G32+'[5]01'!G32+'[6]01'!G32+'[7]01'!G32+'[8]01'!G32+'[9]01'!G32</f>
        <v>2</v>
      </c>
      <c r="H32" s="222">
        <f>'[1]01'!H32+'[2]01'!H32+'[3]01'!H32+'[4]01'!H32+'[5]01'!H32+'[6]01'!H32+'[7]01'!H32+'[8]01'!H32+'[9]01'!H32</f>
        <v>0</v>
      </c>
      <c r="I32" s="303">
        <f t="shared" si="12"/>
        <v>238</v>
      </c>
      <c r="J32" s="303">
        <f t="shared" si="7"/>
        <v>191</v>
      </c>
      <c r="K32" s="303">
        <f t="shared" si="13"/>
        <v>56</v>
      </c>
      <c r="L32" s="222">
        <f>'[1]01'!L32+'[2]01'!L32+'[3]01'!L32+'[4]01'!L32+'[5]01'!L32+'[6]01'!L32+'[7]01'!L32+'[8]01'!L32+'[9]01'!L32</f>
        <v>51</v>
      </c>
      <c r="M32" s="222">
        <f>'[1]01'!M32+'[2]01'!M32+'[3]01'!M32+'[4]01'!M32+'[5]01'!M32+'[6]01'!M32+'[7]01'!M32+'[8]01'!M32+'[9]01'!M32</f>
        <v>5</v>
      </c>
      <c r="N32" s="222">
        <f>'[1]01'!N32+'[2]01'!N32+'[3]01'!N32+'[4]01'!N32+'[5]01'!N32+'[6]01'!N32+'[7]01'!N32+'[8]01'!N32+'[9]01'!N32</f>
        <v>135</v>
      </c>
      <c r="O32" s="222">
        <f>'[1]01'!O32+'[2]01'!O32+'[3]01'!O32+'[4]01'!O32+'[5]01'!O32+'[6]01'!O32+'[7]01'!O32+'[8]01'!O32+'[9]01'!O32</f>
        <v>0</v>
      </c>
      <c r="P32" s="222">
        <f>'[1]01'!P32+'[2]01'!P32+'[3]01'!P32+'[4]01'!P32+'[5]01'!P32+'[6]01'!P32+'[7]01'!P32+'[8]01'!P32+'[9]01'!P32</f>
        <v>0</v>
      </c>
      <c r="Q32" s="222">
        <f>'[1]01'!Q32+'[2]01'!Q32+'[3]01'!Q32+'[4]01'!Q32+'[5]01'!Q32+'[6]01'!Q32+'[7]01'!Q32+'[8]01'!Q32+'[9]01'!Q32</f>
        <v>46</v>
      </c>
      <c r="R32" s="222">
        <f>'[1]01'!R32+'[2]01'!R32+'[3]01'!R32+'[4]01'!R32+'[5]01'!R32+'[6]01'!R32+'[7]01'!R32+'[8]01'!R32+'[9]01'!R32</f>
        <v>1</v>
      </c>
      <c r="S32" s="222">
        <f>'[1]01'!S32+'[2]01'!S32+'[3]01'!S32+'[4]01'!S32+'[5]01'!S32+'[6]01'!S32+'[7]01'!S32+'[8]01'!S32+'[9]01'!S32</f>
        <v>0</v>
      </c>
      <c r="T32" s="303">
        <f t="shared" si="9"/>
        <v>182</v>
      </c>
      <c r="U32" s="226">
        <f t="shared" si="4"/>
        <v>0.2931937172774869</v>
      </c>
      <c r="V32" s="437">
        <f t="shared" si="2"/>
        <v>0</v>
      </c>
      <c r="W32" s="437">
        <f t="shared" si="3"/>
        <v>0</v>
      </c>
    </row>
    <row r="33" spans="1:23" ht="12.75" customHeight="1">
      <c r="A33" s="220" t="s">
        <v>27</v>
      </c>
      <c r="B33" s="221" t="s">
        <v>34</v>
      </c>
      <c r="C33" s="222">
        <f>'[1]01'!C33+'[2]01'!C33+'[3]01'!C33+'[4]01'!C33+'[5]01'!C33+'[6]01'!C33+'[7]01'!C33+'[8]01'!C33+'[9]01'!C33</f>
        <v>1</v>
      </c>
      <c r="D33" s="303">
        <f t="shared" si="11"/>
        <v>56</v>
      </c>
      <c r="E33" s="222">
        <f>'[1]01'!E33+'[2]01'!E33+'[3]01'!E33+'[4]01'!E33+'[5]01'!E33+'[6]01'!E33+'[7]01'!E33+'[8]01'!E33+'[9]01'!E33</f>
        <v>55</v>
      </c>
      <c r="F33" s="222">
        <f>'[1]01'!F33+'[2]01'!F33+'[3]01'!F33+'[4]01'!F33+'[5]01'!F33+'[6]01'!F33+'[7]01'!F33+'[8]01'!F33+'[9]01'!F33</f>
        <v>1</v>
      </c>
      <c r="G33" s="222">
        <f>'[1]01'!G33+'[2]01'!G33+'[3]01'!G33+'[4]01'!G33+'[5]01'!G33+'[6]01'!G33+'[7]01'!G33+'[8]01'!G33+'[9]01'!G33</f>
        <v>0</v>
      </c>
      <c r="H33" s="222">
        <f>'[1]01'!H33+'[2]01'!H33+'[3]01'!H33+'[4]01'!H33+'[5]01'!H33+'[6]01'!H33+'[7]01'!H33+'[8]01'!H33+'[9]01'!H33</f>
        <v>0</v>
      </c>
      <c r="I33" s="303">
        <f t="shared" si="12"/>
        <v>56</v>
      </c>
      <c r="J33" s="303">
        <f t="shared" si="7"/>
        <v>18</v>
      </c>
      <c r="K33" s="303">
        <f t="shared" si="13"/>
        <v>2</v>
      </c>
      <c r="L33" s="222">
        <f>'[1]01'!L33+'[2]01'!L33+'[3]01'!L33+'[4]01'!L33+'[5]01'!L33+'[6]01'!L33+'[7]01'!L33+'[8]01'!L33+'[9]01'!L33</f>
        <v>2</v>
      </c>
      <c r="M33" s="222">
        <f>'[1]01'!M33+'[2]01'!M33+'[3]01'!M33+'[4]01'!M33+'[5]01'!M33+'[6]01'!M33+'[7]01'!M33+'[8]01'!M33+'[9]01'!M33</f>
        <v>0</v>
      </c>
      <c r="N33" s="222">
        <f>'[1]01'!N33+'[2]01'!N33+'[3]01'!N33+'[4]01'!N33+'[5]01'!N33+'[6]01'!N33+'[7]01'!N33+'[8]01'!N33+'[9]01'!N33</f>
        <v>16</v>
      </c>
      <c r="O33" s="222">
        <f>'[1]01'!O33+'[2]01'!O33+'[3]01'!O33+'[4]01'!O33+'[5]01'!O33+'[6]01'!O33+'[7]01'!O33+'[8]01'!O33+'[9]01'!O33</f>
        <v>0</v>
      </c>
      <c r="P33" s="222">
        <f>'[1]01'!P33+'[2]01'!P33+'[3]01'!P33+'[4]01'!P33+'[5]01'!P33+'[6]01'!P33+'[7]01'!P33+'[8]01'!P33+'[9]01'!P33</f>
        <v>0</v>
      </c>
      <c r="Q33" s="222">
        <f>'[1]01'!Q33+'[2]01'!Q33+'[3]01'!Q33+'[4]01'!Q33+'[5]01'!Q33+'[6]01'!Q33+'[7]01'!Q33+'[8]01'!Q33+'[9]01'!Q33</f>
        <v>38</v>
      </c>
      <c r="R33" s="222">
        <f>'[1]01'!R33+'[2]01'!R33+'[3]01'!R33+'[4]01'!R33+'[5]01'!R33+'[6]01'!R33+'[7]01'!R33+'[8]01'!R33+'[9]01'!R33</f>
        <v>0</v>
      </c>
      <c r="S33" s="222">
        <f>'[1]01'!S33+'[2]01'!S33+'[3]01'!S33+'[4]01'!S33+'[5]01'!S33+'[6]01'!S33+'[7]01'!S33+'[8]01'!S33+'[9]01'!S33</f>
        <v>0</v>
      </c>
      <c r="T33" s="303">
        <f t="shared" si="9"/>
        <v>54</v>
      </c>
      <c r="U33" s="226">
        <f t="shared" si="4"/>
        <v>0.1111111111111111</v>
      </c>
      <c r="V33" s="437">
        <f t="shared" si="2"/>
        <v>0</v>
      </c>
      <c r="W33" s="437">
        <f t="shared" si="3"/>
        <v>0</v>
      </c>
    </row>
    <row r="34" spans="1:23" ht="12.75" customHeight="1">
      <c r="A34" s="220" t="s">
        <v>29</v>
      </c>
      <c r="B34" s="221" t="s">
        <v>35</v>
      </c>
      <c r="C34" s="222">
        <f>'[1]01'!C34+'[2]01'!C34+'[3]01'!C34+'[4]01'!C34+'[5]01'!C34+'[6]01'!C34+'[7]01'!C34+'[8]01'!C34+'[9]01'!C34</f>
        <v>0</v>
      </c>
      <c r="D34" s="303">
        <f t="shared" si="11"/>
        <v>0</v>
      </c>
      <c r="E34" s="222">
        <f>'[1]01'!E34+'[2]01'!E34+'[3]01'!E34+'[4]01'!E34+'[5]01'!E34+'[6]01'!E34+'[7]01'!E34+'[8]01'!E34+'[9]01'!E34</f>
        <v>0</v>
      </c>
      <c r="F34" s="222">
        <f>'[1]01'!F34+'[2]01'!F34+'[3]01'!F34+'[4]01'!F34+'[5]01'!F34+'[6]01'!F34+'[7]01'!F34+'[8]01'!F34+'[9]01'!F34</f>
        <v>0</v>
      </c>
      <c r="G34" s="222">
        <f>'[1]01'!G34+'[2]01'!G34+'[3]01'!G34+'[4]01'!G34+'[5]01'!G34+'[6]01'!G34+'[7]01'!G34+'[8]01'!G34+'[9]01'!G34</f>
        <v>0</v>
      </c>
      <c r="H34" s="222">
        <f>'[1]01'!H34+'[2]01'!H34+'[3]01'!H34+'[4]01'!H34+'[5]01'!H34+'[6]01'!H34+'[7]01'!H34+'[8]01'!H34+'[9]01'!H34</f>
        <v>0</v>
      </c>
      <c r="I34" s="303">
        <f t="shared" si="12"/>
        <v>0</v>
      </c>
      <c r="J34" s="303">
        <f t="shared" si="7"/>
        <v>0</v>
      </c>
      <c r="K34" s="303">
        <f t="shared" si="13"/>
        <v>0</v>
      </c>
      <c r="L34" s="222">
        <f>'[1]01'!L34+'[2]01'!L34+'[3]01'!L34+'[4]01'!L34+'[5]01'!L34+'[6]01'!L34+'[7]01'!L34+'[8]01'!L34+'[9]01'!L34</f>
        <v>0</v>
      </c>
      <c r="M34" s="222">
        <f>'[1]01'!M34+'[2]01'!M34+'[3]01'!M34+'[4]01'!M34+'[5]01'!M34+'[6]01'!M34+'[7]01'!M34+'[8]01'!M34+'[9]01'!M34</f>
        <v>0</v>
      </c>
      <c r="N34" s="222">
        <f>'[1]01'!N34+'[2]01'!N34+'[3]01'!N34+'[4]01'!N34+'[5]01'!N34+'[6]01'!N34+'[7]01'!N34+'[8]01'!N34+'[9]01'!N34</f>
        <v>0</v>
      </c>
      <c r="O34" s="222">
        <f>'[1]01'!O34+'[2]01'!O34+'[3]01'!O34+'[4]01'!O34+'[5]01'!O34+'[6]01'!O34+'[7]01'!O34+'[8]01'!O34+'[9]01'!O34</f>
        <v>0</v>
      </c>
      <c r="P34" s="222">
        <f>'[1]01'!P34+'[2]01'!P34+'[3]01'!P34+'[4]01'!P34+'[5]01'!P34+'[6]01'!P34+'[7]01'!P34+'[8]01'!P34+'[9]01'!P34</f>
        <v>0</v>
      </c>
      <c r="Q34" s="222">
        <f>'[1]01'!Q34+'[2]01'!Q34+'[3]01'!Q34+'[4]01'!Q34+'[5]01'!Q34+'[6]01'!Q34+'[7]01'!Q34+'[8]01'!Q34+'[9]01'!Q34</f>
        <v>0</v>
      </c>
      <c r="R34" s="222">
        <f>'[1]01'!R34+'[2]01'!R34+'[3]01'!R34+'[4]01'!R34+'[5]01'!R34+'[6]01'!R34+'[7]01'!R34+'[8]01'!R34+'[9]01'!R34</f>
        <v>0</v>
      </c>
      <c r="S34" s="222">
        <f>'[1]01'!S34+'[2]01'!S34+'[3]01'!S34+'[4]01'!S34+'[5]01'!S34+'[6]01'!S34+'[7]01'!S34+'[8]01'!S34+'[9]01'!S34</f>
        <v>0</v>
      </c>
      <c r="T34" s="303">
        <f t="shared" si="9"/>
        <v>0</v>
      </c>
      <c r="U34" s="226">
        <f t="shared" si="4"/>
      </c>
      <c r="V34" s="437">
        <f t="shared" si="2"/>
        <v>0</v>
      </c>
      <c r="W34" s="437">
        <f t="shared" si="3"/>
        <v>0</v>
      </c>
    </row>
    <row r="35" spans="1:23" ht="12.75" customHeight="1">
      <c r="A35" s="220" t="s">
        <v>30</v>
      </c>
      <c r="B35" s="221" t="s">
        <v>143</v>
      </c>
      <c r="C35" s="222">
        <f>'[1]01'!C35+'[2]01'!C35+'[3]01'!C35+'[4]01'!C35+'[5]01'!C35+'[6]01'!C35+'[7]01'!C35+'[8]01'!C35+'[9]01'!C35</f>
        <v>0</v>
      </c>
      <c r="D35" s="303">
        <f t="shared" si="11"/>
        <v>35</v>
      </c>
      <c r="E35" s="222">
        <f>'[1]01'!E35+'[2]01'!E35+'[3]01'!E35+'[4]01'!E35+'[5]01'!E35+'[6]01'!E35+'[7]01'!E35+'[8]01'!E35+'[9]01'!E35</f>
        <v>35</v>
      </c>
      <c r="F35" s="222">
        <f>'[1]01'!F35+'[2]01'!F35+'[3]01'!F35+'[4]01'!F35+'[5]01'!F35+'[6]01'!F35+'[7]01'!F35+'[8]01'!F35+'[9]01'!F35</f>
        <v>0</v>
      </c>
      <c r="G35" s="222">
        <f>'[1]01'!G35+'[2]01'!G35+'[3]01'!G35+'[4]01'!G35+'[5]01'!G35+'[6]01'!G35+'[7]01'!G35+'[8]01'!G35+'[9]01'!G35</f>
        <v>2</v>
      </c>
      <c r="H35" s="222">
        <f>'[1]01'!H35+'[2]01'!H35+'[3]01'!H35+'[4]01'!H35+'[5]01'!H35+'[6]01'!H35+'[7]01'!H35+'[8]01'!H35+'[9]01'!H35</f>
        <v>0</v>
      </c>
      <c r="I35" s="303">
        <f t="shared" si="12"/>
        <v>33</v>
      </c>
      <c r="J35" s="303">
        <f t="shared" si="7"/>
        <v>4</v>
      </c>
      <c r="K35" s="303">
        <f t="shared" si="13"/>
        <v>0</v>
      </c>
      <c r="L35" s="222">
        <f>'[1]01'!L35+'[2]01'!L35+'[3]01'!L35+'[4]01'!L35+'[5]01'!L35+'[6]01'!L35+'[7]01'!L35+'[8]01'!L35+'[9]01'!L35</f>
        <v>0</v>
      </c>
      <c r="M35" s="222">
        <f>'[1]01'!M35+'[2]01'!M35+'[3]01'!M35+'[4]01'!M35+'[5]01'!M35+'[6]01'!M35+'[7]01'!M35+'[8]01'!M35+'[9]01'!M35</f>
        <v>0</v>
      </c>
      <c r="N35" s="222">
        <f>'[1]01'!N35+'[2]01'!N35+'[3]01'!N35+'[4]01'!N35+'[5]01'!N35+'[6]01'!N35+'[7]01'!N35+'[8]01'!N35+'[9]01'!N35</f>
        <v>4</v>
      </c>
      <c r="O35" s="222">
        <f>'[1]01'!O35+'[2]01'!O35+'[3]01'!O35+'[4]01'!O35+'[5]01'!O35+'[6]01'!O35+'[7]01'!O35+'[8]01'!O35+'[9]01'!O35</f>
        <v>0</v>
      </c>
      <c r="P35" s="222">
        <f>'[1]01'!P35+'[2]01'!P35+'[3]01'!P35+'[4]01'!P35+'[5]01'!P35+'[6]01'!P35+'[7]01'!P35+'[8]01'!P35+'[9]01'!P35</f>
        <v>0</v>
      </c>
      <c r="Q35" s="222">
        <f>'[1]01'!Q35+'[2]01'!Q35+'[3]01'!Q35+'[4]01'!Q35+'[5]01'!Q35+'[6]01'!Q35+'[7]01'!Q35+'[8]01'!Q35+'[9]01'!Q35</f>
        <v>29</v>
      </c>
      <c r="R35" s="222">
        <f>'[1]01'!R35+'[2]01'!R35+'[3]01'!R35+'[4]01'!R35+'[5]01'!R35+'[6]01'!R35+'[7]01'!R35+'[8]01'!R35+'[9]01'!R35</f>
        <v>0</v>
      </c>
      <c r="S35" s="222">
        <f>'[1]01'!S35+'[2]01'!S35+'[3]01'!S35+'[4]01'!S35+'[5]01'!S35+'[6]01'!S35+'[7]01'!S35+'[8]01'!S35+'[9]01'!S35</f>
        <v>0</v>
      </c>
      <c r="T35" s="303">
        <f t="shared" si="9"/>
        <v>33</v>
      </c>
      <c r="U35" s="226">
        <f t="shared" si="4"/>
        <v>0</v>
      </c>
      <c r="V35" s="437">
        <f t="shared" si="2"/>
        <v>0</v>
      </c>
      <c r="W35" s="437">
        <f t="shared" si="3"/>
        <v>0</v>
      </c>
    </row>
    <row r="36" spans="1:23" ht="12.75" customHeight="1">
      <c r="A36" s="220" t="s">
        <v>104</v>
      </c>
      <c r="B36" s="221" t="s">
        <v>142</v>
      </c>
      <c r="C36" s="222">
        <f>'[1]01'!C36+'[2]01'!C36+'[3]01'!C36+'[4]01'!C36+'[5]01'!C36+'[6]01'!C36+'[7]01'!C36+'[8]01'!C36+'[9]01'!C36</f>
        <v>0</v>
      </c>
      <c r="D36" s="303">
        <f t="shared" si="11"/>
        <v>0</v>
      </c>
      <c r="E36" s="222">
        <f>'[1]01'!E36+'[2]01'!E36+'[3]01'!E36+'[4]01'!E36+'[5]01'!E36+'[6]01'!E36+'[7]01'!E36+'[8]01'!E36+'[9]01'!E36</f>
        <v>0</v>
      </c>
      <c r="F36" s="222">
        <f>'[1]01'!F36+'[2]01'!F36+'[3]01'!F36+'[4]01'!F36+'[5]01'!F36+'[6]01'!F36+'[7]01'!F36+'[8]01'!F36+'[9]01'!F36</f>
        <v>0</v>
      </c>
      <c r="G36" s="222">
        <f>'[1]01'!G36+'[2]01'!G36+'[3]01'!G36+'[4]01'!G36+'[5]01'!G36+'[6]01'!G36+'[7]01'!G36+'[8]01'!G36+'[9]01'!G36</f>
        <v>0</v>
      </c>
      <c r="H36" s="222">
        <f>'[1]01'!H36+'[2]01'!H36+'[3]01'!H36+'[4]01'!H36+'[5]01'!H36+'[6]01'!H36+'[7]01'!H36+'[8]01'!H36+'[9]01'!H36</f>
        <v>0</v>
      </c>
      <c r="I36" s="303">
        <f t="shared" si="12"/>
        <v>0</v>
      </c>
      <c r="J36" s="303">
        <f t="shared" si="7"/>
        <v>0</v>
      </c>
      <c r="K36" s="303">
        <f t="shared" si="13"/>
        <v>0</v>
      </c>
      <c r="L36" s="222">
        <f>'[1]01'!L36+'[2]01'!L36+'[3]01'!L36+'[4]01'!L36+'[5]01'!L36+'[6]01'!L36+'[7]01'!L36+'[8]01'!L36+'[9]01'!L36</f>
        <v>0</v>
      </c>
      <c r="M36" s="222">
        <f>'[1]01'!M36+'[2]01'!M36+'[3]01'!M36+'[4]01'!M36+'[5]01'!M36+'[6]01'!M36+'[7]01'!M36+'[8]01'!M36+'[9]01'!M36</f>
        <v>0</v>
      </c>
      <c r="N36" s="222">
        <f>'[1]01'!N36+'[2]01'!N36+'[3]01'!N36+'[4]01'!N36+'[5]01'!N36+'[6]01'!N36+'[7]01'!N36+'[8]01'!N36+'[9]01'!N36</f>
        <v>0</v>
      </c>
      <c r="O36" s="222">
        <f>'[1]01'!O36+'[2]01'!O36+'[3]01'!O36+'[4]01'!O36+'[5]01'!O36+'[6]01'!O36+'[7]01'!O36+'[8]01'!O36+'[9]01'!O36</f>
        <v>0</v>
      </c>
      <c r="P36" s="222">
        <f>'[1]01'!P36+'[2]01'!P36+'[3]01'!P36+'[4]01'!P36+'[5]01'!P36+'[6]01'!P36+'[7]01'!P36+'[8]01'!P36+'[9]01'!P36</f>
        <v>0</v>
      </c>
      <c r="Q36" s="222">
        <f>'[1]01'!Q36+'[2]01'!Q36+'[3]01'!Q36+'[4]01'!Q36+'[5]01'!Q36+'[6]01'!Q36+'[7]01'!Q36+'[8]01'!Q36+'[9]01'!Q36</f>
        <v>0</v>
      </c>
      <c r="R36" s="222">
        <f>'[1]01'!R36+'[2]01'!R36+'[3]01'!R36+'[4]01'!R36+'[5]01'!R36+'[6]01'!R36+'[7]01'!R36+'[8]01'!R36+'[9]01'!R36</f>
        <v>0</v>
      </c>
      <c r="S36" s="222">
        <f>'[1]01'!S36+'[2]01'!S36+'[3]01'!S36+'[4]01'!S36+'[5]01'!S36+'[6]01'!S36+'[7]01'!S36+'[8]01'!S36+'[9]01'!S36</f>
        <v>0</v>
      </c>
      <c r="T36" s="303">
        <f t="shared" si="9"/>
        <v>0</v>
      </c>
      <c r="U36" s="226">
        <f t="shared" si="4"/>
      </c>
      <c r="V36" s="437">
        <f t="shared" si="2"/>
        <v>0</v>
      </c>
      <c r="W36" s="437">
        <f t="shared" si="3"/>
        <v>0</v>
      </c>
    </row>
    <row r="37" spans="1:23" ht="12.75" customHeight="1">
      <c r="A37" s="220" t="s">
        <v>101</v>
      </c>
      <c r="B37" s="221" t="s">
        <v>102</v>
      </c>
      <c r="C37" s="222">
        <f>'[1]01'!C37+'[2]01'!C37+'[3]01'!C37+'[4]01'!C37+'[5]01'!C37+'[6]01'!C37+'[7]01'!C37+'[8]01'!C37+'[9]01'!C37</f>
        <v>0</v>
      </c>
      <c r="D37" s="303">
        <f t="shared" si="11"/>
        <v>0</v>
      </c>
      <c r="E37" s="222">
        <f>'[1]01'!E37+'[2]01'!E37+'[3]01'!E37+'[4]01'!E37+'[5]01'!E37+'[6]01'!E37+'[7]01'!E37+'[8]01'!E37+'[9]01'!E37</f>
        <v>0</v>
      </c>
      <c r="F37" s="222">
        <f>'[1]01'!F37+'[2]01'!F37+'[3]01'!F37+'[4]01'!F37+'[5]01'!F37+'[6]01'!F37+'[7]01'!F37+'[8]01'!F37+'[9]01'!F37</f>
        <v>0</v>
      </c>
      <c r="G37" s="222">
        <f>'[1]01'!G37+'[2]01'!G37+'[3]01'!G37+'[4]01'!G37+'[5]01'!G37+'[6]01'!G37+'[7]01'!G37+'[8]01'!G37+'[9]01'!G37</f>
        <v>0</v>
      </c>
      <c r="H37" s="222">
        <f>'[1]01'!H37+'[2]01'!H37+'[3]01'!H37+'[4]01'!H37+'[5]01'!H37+'[6]01'!H37+'[7]01'!H37+'[8]01'!H37+'[9]01'!H37</f>
        <v>0</v>
      </c>
      <c r="I37" s="303">
        <f t="shared" si="12"/>
        <v>0</v>
      </c>
      <c r="J37" s="303">
        <f t="shared" si="7"/>
        <v>0</v>
      </c>
      <c r="K37" s="303">
        <f t="shared" si="13"/>
        <v>0</v>
      </c>
      <c r="L37" s="222">
        <f>'[1]01'!L37+'[2]01'!L37+'[3]01'!L37+'[4]01'!L37+'[5]01'!L37+'[6]01'!L37+'[7]01'!L37+'[8]01'!L37+'[9]01'!L37</f>
        <v>0</v>
      </c>
      <c r="M37" s="222">
        <f>'[1]01'!M37+'[2]01'!M37+'[3]01'!M37+'[4]01'!M37+'[5]01'!M37+'[6]01'!M37+'[7]01'!M37+'[8]01'!M37+'[9]01'!M37</f>
        <v>0</v>
      </c>
      <c r="N37" s="222">
        <f>'[1]01'!N37+'[2]01'!N37+'[3]01'!N37+'[4]01'!N37+'[5]01'!N37+'[6]01'!N37+'[7]01'!N37+'[8]01'!N37+'[9]01'!N37</f>
        <v>0</v>
      </c>
      <c r="O37" s="222">
        <f>'[1]01'!O37+'[2]01'!O37+'[3]01'!O37+'[4]01'!O37+'[5]01'!O37+'[6]01'!O37+'[7]01'!O37+'[8]01'!O37+'[9]01'!O37</f>
        <v>0</v>
      </c>
      <c r="P37" s="222">
        <f>'[1]01'!P37+'[2]01'!P37+'[3]01'!P37+'[4]01'!P37+'[5]01'!P37+'[6]01'!P37+'[7]01'!P37+'[8]01'!P37+'[9]01'!P37</f>
        <v>0</v>
      </c>
      <c r="Q37" s="222">
        <f>'[1]01'!Q37+'[2]01'!Q37+'[3]01'!Q37+'[4]01'!Q37+'[5]01'!Q37+'[6]01'!Q37+'[7]01'!Q37+'[8]01'!Q37+'[9]01'!Q37</f>
        <v>0</v>
      </c>
      <c r="R37" s="222">
        <f>'[1]01'!R37+'[2]01'!R37+'[3]01'!R37+'[4]01'!R37+'[5]01'!R37+'[6]01'!R37+'[7]01'!R37+'[8]01'!R37+'[9]01'!R37</f>
        <v>0</v>
      </c>
      <c r="S37" s="222">
        <f>'[1]01'!S37+'[2]01'!S37+'[3]01'!S37+'[4]01'!S37+'[5]01'!S37+'[6]01'!S37+'[7]01'!S37+'[8]01'!S37+'[9]01'!S37</f>
        <v>0</v>
      </c>
      <c r="T37" s="303">
        <f>SUM(N37:S37)</f>
        <v>0</v>
      </c>
      <c r="U37" s="226">
        <f>IF(J37&lt;&gt;0,K37/J37,"")</f>
      </c>
      <c r="V37" s="437">
        <f t="shared" si="2"/>
        <v>0</v>
      </c>
      <c r="W37" s="437">
        <f t="shared" si="3"/>
        <v>0</v>
      </c>
    </row>
    <row r="38" spans="1:23" s="193" customFormat="1" ht="15.75" customHeight="1">
      <c r="A38" s="583" t="str">
        <f>TT!C7</f>
        <v>BR-VT, ngày 03 tháng 06 năm 2022</v>
      </c>
      <c r="B38" s="584"/>
      <c r="C38" s="584"/>
      <c r="D38" s="584"/>
      <c r="E38" s="584"/>
      <c r="F38" s="206"/>
      <c r="G38" s="206"/>
      <c r="H38" s="206"/>
      <c r="I38" s="192"/>
      <c r="J38" s="192"/>
      <c r="K38" s="192"/>
      <c r="L38" s="192"/>
      <c r="M38" s="192"/>
      <c r="N38" s="578" t="str">
        <f>TT!C4</f>
        <v>BR-VT, ngày 03 tháng 06 năm 2022</v>
      </c>
      <c r="O38" s="579"/>
      <c r="P38" s="579"/>
      <c r="Q38" s="579"/>
      <c r="R38" s="579"/>
      <c r="S38" s="579"/>
      <c r="T38" s="579"/>
      <c r="U38" s="579"/>
      <c r="V38" s="436"/>
      <c r="W38" s="436"/>
    </row>
    <row r="39" spans="1:21" ht="19.5" customHeight="1">
      <c r="A39" s="576" t="s">
        <v>283</v>
      </c>
      <c r="B39" s="577"/>
      <c r="C39" s="577"/>
      <c r="D39" s="577"/>
      <c r="E39" s="577"/>
      <c r="F39" s="207"/>
      <c r="G39" s="207"/>
      <c r="H39" s="207"/>
      <c r="I39" s="186"/>
      <c r="J39" s="186"/>
      <c r="K39" s="186"/>
      <c r="L39" s="186"/>
      <c r="M39" s="186"/>
      <c r="N39" s="580" t="str">
        <f>TT!C5</f>
        <v>KT.CỤC TRƯỞNG
PHÓ CỤC TRƯỞNG</v>
      </c>
      <c r="O39" s="580"/>
      <c r="P39" s="580"/>
      <c r="Q39" s="580"/>
      <c r="R39" s="580"/>
      <c r="S39" s="580"/>
      <c r="T39" s="580"/>
      <c r="U39" s="580"/>
    </row>
    <row r="40" spans="1:21" ht="57.75" customHeight="1">
      <c r="A40" s="208"/>
      <c r="B40" s="208"/>
      <c r="C40" s="208"/>
      <c r="D40" s="208"/>
      <c r="E40" s="208"/>
      <c r="F40" s="179"/>
      <c r="G40" s="179"/>
      <c r="H40" s="179"/>
      <c r="I40" s="186"/>
      <c r="J40" s="186"/>
      <c r="K40" s="186"/>
      <c r="L40" s="186"/>
      <c r="M40" s="186"/>
      <c r="N40" s="186"/>
      <c r="O40" s="186"/>
      <c r="P40" s="179"/>
      <c r="Q40" s="194"/>
      <c r="R40" s="179"/>
      <c r="S40" s="186"/>
      <c r="T40" s="182"/>
      <c r="U40" s="182"/>
    </row>
    <row r="41" spans="1:21" ht="15.75" customHeight="1">
      <c r="A41" s="575" t="str">
        <f>TT!C6</f>
        <v>Phạm Minh Trí</v>
      </c>
      <c r="B41" s="575"/>
      <c r="C41" s="575"/>
      <c r="D41" s="575"/>
      <c r="E41" s="575"/>
      <c r="F41" s="195" t="s">
        <v>2</v>
      </c>
      <c r="G41" s="195"/>
      <c r="H41" s="195"/>
      <c r="I41" s="195"/>
      <c r="J41" s="195"/>
      <c r="K41" s="195"/>
      <c r="L41" s="195"/>
      <c r="M41" s="195"/>
      <c r="N41" s="574" t="str">
        <f>TT!C3</f>
        <v>Võ Đức Tùng</v>
      </c>
      <c r="O41" s="574"/>
      <c r="P41" s="574"/>
      <c r="Q41" s="574"/>
      <c r="R41" s="574"/>
      <c r="S41" s="574"/>
      <c r="T41" s="574"/>
      <c r="U41" s="574"/>
    </row>
    <row r="42" spans="1:21" ht="15.75">
      <c r="A42" s="195"/>
      <c r="B42" s="195"/>
      <c r="C42" s="195"/>
      <c r="D42" s="195"/>
      <c r="E42" s="196"/>
      <c r="F42" s="195"/>
      <c r="G42" s="195"/>
      <c r="H42" s="195"/>
      <c r="I42" s="195"/>
      <c r="J42" s="195"/>
      <c r="K42" s="195"/>
      <c r="L42" s="195"/>
      <c r="M42" s="195"/>
      <c r="N42" s="197"/>
      <c r="O42" s="197"/>
      <c r="P42" s="197"/>
      <c r="Q42" s="198"/>
      <c r="R42" s="197"/>
      <c r="S42" s="197"/>
      <c r="T42" s="197"/>
      <c r="U42" s="197"/>
    </row>
  </sheetData>
  <sheetProtection formatCells="0" formatColumns="0" formatRows="0" insertRows="0"/>
  <mergeCells count="35">
    <mergeCell ref="Q4:Q7"/>
    <mergeCell ref="N41:U41"/>
    <mergeCell ref="A41:E41"/>
    <mergeCell ref="A39:E39"/>
    <mergeCell ref="N38:U38"/>
    <mergeCell ref="N39:U39"/>
    <mergeCell ref="A8:B8"/>
    <mergeCell ref="A38:E38"/>
    <mergeCell ref="H3:H7"/>
    <mergeCell ref="P1:U1"/>
    <mergeCell ref="E4:E7"/>
    <mergeCell ref="D3:D7"/>
    <mergeCell ref="P5:P7"/>
    <mergeCell ref="I3:I7"/>
    <mergeCell ref="A9:B9"/>
    <mergeCell ref="B3:B7"/>
    <mergeCell ref="J3:S3"/>
    <mergeCell ref="K5:K7"/>
    <mergeCell ref="S4:S7"/>
    <mergeCell ref="A1:D1"/>
    <mergeCell ref="J4:J7"/>
    <mergeCell ref="F4:F7"/>
    <mergeCell ref="G3:G7"/>
    <mergeCell ref="C3:C7"/>
    <mergeCell ref="A3:A7"/>
    <mergeCell ref="P2:U2"/>
    <mergeCell ref="L5:M6"/>
    <mergeCell ref="N5:N7"/>
    <mergeCell ref="E1:O1"/>
    <mergeCell ref="O5:O7"/>
    <mergeCell ref="K4:P4"/>
    <mergeCell ref="U3:U7"/>
    <mergeCell ref="T3:T7"/>
    <mergeCell ref="E3:F3"/>
    <mergeCell ref="R4:R7"/>
  </mergeCells>
  <printOptions/>
  <pageMargins left="0.17"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U33"/>
  <sheetViews>
    <sheetView zoomScale="70" zoomScaleNormal="70" zoomScaleSheetLayoutView="70" zoomScalePageLayoutView="0" workbookViewId="0" topLeftCell="A1">
      <selection activeCell="L19" sqref="L19"/>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2.125" style="0" customWidth="1"/>
    <col min="9" max="10" width="15.125" style="0" customWidth="1"/>
    <col min="11" max="11" width="15.125" style="461" customWidth="1"/>
    <col min="12" max="12" width="11.50390625" style="461" customWidth="1"/>
    <col min="13" max="13" width="9.00390625" style="461" customWidth="1"/>
    <col min="14" max="14" width="12.625" style="461" customWidth="1"/>
    <col min="15" max="15" width="13.50390625" style="0" customWidth="1"/>
    <col min="16" max="16" width="16.25390625" style="0" customWidth="1"/>
  </cols>
  <sheetData>
    <row r="1" spans="1:14" s="84" customFormat="1" ht="21.75" customHeight="1">
      <c r="A1" s="847" t="s">
        <v>173</v>
      </c>
      <c r="B1" s="847"/>
      <c r="C1" s="847"/>
      <c r="D1" s="847"/>
      <c r="E1" s="847"/>
      <c r="F1" s="847"/>
      <c r="G1" s="847"/>
      <c r="H1" s="847"/>
      <c r="K1" s="483"/>
      <c r="L1" s="483"/>
      <c r="M1" s="483"/>
      <c r="N1" s="483"/>
    </row>
    <row r="2" spans="1:14" s="84" customFormat="1" ht="21.75" customHeight="1">
      <c r="A2" s="848" t="s">
        <v>288</v>
      </c>
      <c r="B2" s="848"/>
      <c r="C2" s="848"/>
      <c r="D2" s="848"/>
      <c r="E2" s="848"/>
      <c r="F2" s="848"/>
      <c r="G2" s="848"/>
      <c r="H2" s="848"/>
      <c r="K2" s="483"/>
      <c r="L2" s="483"/>
      <c r="M2" s="483"/>
      <c r="N2" s="483"/>
    </row>
    <row r="3" spans="6:8" ht="21" customHeight="1">
      <c r="F3" s="849" t="s">
        <v>289</v>
      </c>
      <c r="G3" s="849"/>
      <c r="H3" s="849"/>
    </row>
    <row r="4" spans="1:8" ht="15.75">
      <c r="A4" s="845" t="s">
        <v>172</v>
      </c>
      <c r="B4" s="845" t="s">
        <v>171</v>
      </c>
      <c r="C4" s="843" t="s">
        <v>168</v>
      </c>
      <c r="D4" s="843"/>
      <c r="E4" s="843"/>
      <c r="F4" s="844" t="s">
        <v>169</v>
      </c>
      <c r="G4" s="844"/>
      <c r="H4" s="844"/>
    </row>
    <row r="5" spans="1:21" ht="95.25" customHeight="1">
      <c r="A5" s="846"/>
      <c r="B5" s="846"/>
      <c r="C5" s="85" t="s">
        <v>166</v>
      </c>
      <c r="D5" s="94" t="s">
        <v>170</v>
      </c>
      <c r="E5" s="93" t="s">
        <v>167</v>
      </c>
      <c r="F5" s="85" t="s">
        <v>166</v>
      </c>
      <c r="G5" s="94" t="s">
        <v>170</v>
      </c>
      <c r="H5" s="93" t="s">
        <v>167</v>
      </c>
      <c r="J5" s="490" t="s">
        <v>371</v>
      </c>
      <c r="K5" s="491" t="s">
        <v>372</v>
      </c>
      <c r="M5" s="543"/>
      <c r="N5" s="543"/>
      <c r="O5" s="535"/>
      <c r="P5" s="535"/>
      <c r="Q5" s="535"/>
      <c r="R5" s="535"/>
      <c r="S5" s="535"/>
      <c r="T5" s="535"/>
      <c r="U5" s="535"/>
    </row>
    <row r="6" spans="1:21" ht="15.75">
      <c r="A6" s="86" t="s">
        <v>0</v>
      </c>
      <c r="B6" s="91" t="s">
        <v>89</v>
      </c>
      <c r="C6" s="168">
        <f aca="true" t="shared" si="0" ref="C6:H6">SUM(C7:C19)</f>
        <v>3979</v>
      </c>
      <c r="D6" s="168">
        <f t="shared" si="0"/>
        <v>2459</v>
      </c>
      <c r="E6" s="168">
        <f t="shared" si="0"/>
        <v>1420</v>
      </c>
      <c r="F6" s="168">
        <f t="shared" si="0"/>
        <v>118277061.69700001</v>
      </c>
      <c r="G6" s="168">
        <f t="shared" si="0"/>
        <v>83073413.656</v>
      </c>
      <c r="H6" s="168">
        <f t="shared" si="0"/>
        <v>47888940.936000004</v>
      </c>
      <c r="J6" s="545">
        <f>C6+C20</f>
        <v>7213</v>
      </c>
      <c r="K6" s="546">
        <f>F6+F20</f>
        <v>3279706375.694</v>
      </c>
      <c r="M6" s="543"/>
      <c r="N6" s="543"/>
      <c r="O6" s="543"/>
      <c r="P6" s="543"/>
      <c r="Q6" s="535"/>
      <c r="R6" s="535"/>
      <c r="S6" s="535"/>
      <c r="T6" s="535"/>
      <c r="U6" s="535"/>
    </row>
    <row r="7" spans="1:21" ht="15.75">
      <c r="A7" s="87" t="s">
        <v>13</v>
      </c>
      <c r="B7" s="88" t="s">
        <v>31</v>
      </c>
      <c r="C7" s="202">
        <f>E7+'01'!E11</f>
        <v>1449</v>
      </c>
      <c r="D7" s="203">
        <f>E7+'01'!Q11</f>
        <v>861</v>
      </c>
      <c r="E7" s="301">
        <f>'[1]PLChuaDieuKien'!E7+'[2]PLChuaDieuKien'!E7+'[3]PLChuaDieuKien'!E7+'[4]PLChuaDieuKien'!E7+'[5]PLChuaDieuKien'!E7+'[6]PLChuaDieuKien'!E7+'[7]PLChuaDieuKien'!E7+'[8]PLChuaDieuKien'!E7+'[9]PLChuaDieuKien'!E7</f>
        <v>524</v>
      </c>
      <c r="F7" s="202">
        <f>H7+'02'!D11</f>
        <v>25174122.158</v>
      </c>
      <c r="G7" s="202">
        <f>H7+'02'!Q11</f>
        <v>12214003.249</v>
      </c>
      <c r="H7" s="301">
        <f>'[1]PLChuaDieuKien'!H7+'[2]PLChuaDieuKien'!H7+'[3]PLChuaDieuKien'!H7+'[4]PLChuaDieuKien'!H7+'[5]PLChuaDieuKien'!H7+'[6]PLChuaDieuKien'!H7+'[7]PLChuaDieuKien'!H7+'[8]PLChuaDieuKien'!H7+'[9]PLChuaDieuKien'!H7</f>
        <v>6732613.124</v>
      </c>
      <c r="I7" s="492" t="s">
        <v>403</v>
      </c>
      <c r="J7" s="492">
        <f>J8+J9</f>
        <v>7136</v>
      </c>
      <c r="K7" s="492">
        <f>K8+K9</f>
        <v>3218637200.6559997</v>
      </c>
      <c r="M7" s="543"/>
      <c r="N7" s="543"/>
      <c r="O7" s="535"/>
      <c r="P7" s="535"/>
      <c r="Q7" s="535"/>
      <c r="R7" s="535"/>
      <c r="S7" s="535"/>
      <c r="T7" s="535"/>
      <c r="U7" s="535"/>
    </row>
    <row r="8" spans="1:21" ht="15.75">
      <c r="A8" s="87" t="s">
        <v>14</v>
      </c>
      <c r="B8" s="89" t="s">
        <v>33</v>
      </c>
      <c r="C8" s="202">
        <f>E8+'01'!E12</f>
        <v>390</v>
      </c>
      <c r="D8" s="203">
        <f>E8+'01'!Q12</f>
        <v>287</v>
      </c>
      <c r="E8" s="301">
        <f>'[1]PLChuaDieuKien'!E8+'[2]PLChuaDieuKien'!E8+'[3]PLChuaDieuKien'!E8+'[4]PLChuaDieuKien'!E8+'[5]PLChuaDieuKien'!E8+'[6]PLChuaDieuKien'!E8+'[7]PLChuaDieuKien'!E8+'[8]PLChuaDieuKien'!E8+'[9]PLChuaDieuKien'!E8</f>
        <v>159</v>
      </c>
      <c r="F8" s="202">
        <f>H8+'02'!D12</f>
        <v>26650020.771</v>
      </c>
      <c r="G8" s="202">
        <f>H8+'02'!Q12</f>
        <v>24175840.641</v>
      </c>
      <c r="H8" s="301">
        <f>'[1]PLChuaDieuKien'!H8+'[2]PLChuaDieuKien'!H8+'[3]PLChuaDieuKien'!H8+'[4]PLChuaDieuKien'!H8+'[5]PLChuaDieuKien'!H8+'[6]PLChuaDieuKien'!H8+'[7]PLChuaDieuKien'!H8+'[8]PLChuaDieuKien'!H8+'[9]PLChuaDieuKien'!H8</f>
        <v>5112708.546</v>
      </c>
      <c r="I8" s="492" t="s">
        <v>404</v>
      </c>
      <c r="J8" s="492">
        <v>4692</v>
      </c>
      <c r="K8" s="492">
        <v>2529035060.9849997</v>
      </c>
      <c r="M8" s="543"/>
      <c r="N8" s="543"/>
      <c r="O8" s="543"/>
      <c r="P8" s="535"/>
      <c r="Q8" s="535"/>
      <c r="R8" s="535"/>
      <c r="S8" s="535"/>
      <c r="T8" s="535"/>
      <c r="U8" s="535"/>
    </row>
    <row r="9" spans="1:21" ht="15.75">
      <c r="A9" s="87" t="s">
        <v>19</v>
      </c>
      <c r="B9" s="89" t="s">
        <v>141</v>
      </c>
      <c r="C9" s="202">
        <f>E9+'01'!E13</f>
        <v>16</v>
      </c>
      <c r="D9" s="203">
        <f>E9+'01'!Q13</f>
        <v>8</v>
      </c>
      <c r="E9" s="301">
        <f>'[1]PLChuaDieuKien'!E9+'[2]PLChuaDieuKien'!E9+'[3]PLChuaDieuKien'!E9+'[4]PLChuaDieuKien'!E9+'[5]PLChuaDieuKien'!E9+'[6]PLChuaDieuKien'!E9+'[7]PLChuaDieuKien'!E9+'[8]PLChuaDieuKien'!E9+'[9]PLChuaDieuKien'!E9</f>
        <v>2</v>
      </c>
      <c r="F9" s="202">
        <f>H9+'02'!D13</f>
        <v>584657</v>
      </c>
      <c r="G9" s="202">
        <f>H9+'02'!Q13</f>
        <v>67235</v>
      </c>
      <c r="H9" s="301">
        <f>'[1]PLChuaDieuKien'!H9+'[2]PLChuaDieuKien'!H9+'[3]PLChuaDieuKien'!H9+'[4]PLChuaDieuKien'!H9+'[5]PLChuaDieuKien'!H9+'[6]PLChuaDieuKien'!H9+'[7]PLChuaDieuKien'!H9+'[8]PLChuaDieuKien'!H9+'[9]PLChuaDieuKien'!H9</f>
        <v>1329</v>
      </c>
      <c r="I9" s="492" t="s">
        <v>402</v>
      </c>
      <c r="J9" s="492">
        <v>2444</v>
      </c>
      <c r="K9" s="492">
        <v>689602139.671</v>
      </c>
      <c r="M9" s="543"/>
      <c r="N9" s="543"/>
      <c r="O9" s="543"/>
      <c r="P9" s="535"/>
      <c r="Q9" s="535"/>
      <c r="R9" s="535"/>
      <c r="S9" s="535"/>
      <c r="T9" s="535"/>
      <c r="U9" s="535"/>
    </row>
    <row r="10" spans="1:21" ht="15.75">
      <c r="A10" s="87" t="s">
        <v>22</v>
      </c>
      <c r="B10" s="88" t="s">
        <v>145</v>
      </c>
      <c r="C10" s="202">
        <f>E10+'01'!E14</f>
        <v>0</v>
      </c>
      <c r="D10" s="203">
        <f>E10+'01'!Q14</f>
        <v>0</v>
      </c>
      <c r="E10" s="301">
        <f>'[1]PLChuaDieuKien'!E10+'[2]PLChuaDieuKien'!E10+'[3]PLChuaDieuKien'!E10+'[4]PLChuaDieuKien'!E10+'[5]PLChuaDieuKien'!E10+'[6]PLChuaDieuKien'!E10+'[7]PLChuaDieuKien'!E10+'[8]PLChuaDieuKien'!E10+'[9]PLChuaDieuKien'!E10</f>
        <v>0</v>
      </c>
      <c r="F10" s="202">
        <f>H10+'02'!D14</f>
        <v>0</v>
      </c>
      <c r="G10" s="202">
        <f>H10+'02'!Q14</f>
        <v>0</v>
      </c>
      <c r="H10" s="301">
        <f>'[1]PLChuaDieuKien'!H10+'[2]PLChuaDieuKien'!H10+'[3]PLChuaDieuKien'!H10+'[4]PLChuaDieuKien'!H10+'[5]PLChuaDieuKien'!H10+'[6]PLChuaDieuKien'!H10+'[7]PLChuaDieuKien'!H10+'[8]PLChuaDieuKien'!H10+'[9]PLChuaDieuKien'!H10</f>
        <v>0</v>
      </c>
      <c r="M10" s="543"/>
      <c r="N10" s="543"/>
      <c r="O10" s="535"/>
      <c r="P10" s="535"/>
      <c r="Q10" s="535"/>
      <c r="R10" s="535"/>
      <c r="S10" s="535"/>
      <c r="T10" s="535"/>
      <c r="U10" s="535"/>
    </row>
    <row r="11" spans="1:21" ht="25.5">
      <c r="A11" s="87" t="s">
        <v>23</v>
      </c>
      <c r="B11" s="90" t="s">
        <v>144</v>
      </c>
      <c r="C11" s="202">
        <f>E11+'01'!E15</f>
        <v>0</v>
      </c>
      <c r="D11" s="203">
        <f>E11+'01'!Q15</f>
        <v>0</v>
      </c>
      <c r="E11" s="301">
        <f>'[1]PLChuaDieuKien'!E11+'[2]PLChuaDieuKien'!E11+'[3]PLChuaDieuKien'!E11+'[4]PLChuaDieuKien'!E11+'[5]PLChuaDieuKien'!E11+'[6]PLChuaDieuKien'!E11+'[7]PLChuaDieuKien'!E11+'[8]PLChuaDieuKien'!E11+'[9]PLChuaDieuKien'!E11</f>
        <v>0</v>
      </c>
      <c r="F11" s="202">
        <f>H11+'02'!D15</f>
        <v>0</v>
      </c>
      <c r="G11" s="202">
        <f>H11+'02'!Q15</f>
        <v>0</v>
      </c>
      <c r="H11" s="301">
        <f>'[1]PLChuaDieuKien'!H11+'[2]PLChuaDieuKien'!H11+'[3]PLChuaDieuKien'!H11+'[4]PLChuaDieuKien'!H11+'[5]PLChuaDieuKien'!H11+'[6]PLChuaDieuKien'!H11+'[7]PLChuaDieuKien'!H11+'[8]PLChuaDieuKien'!H11+'[9]PLChuaDieuKien'!H11</f>
        <v>0</v>
      </c>
      <c r="I11" s="493" t="s">
        <v>381</v>
      </c>
      <c r="J11" s="467">
        <v>7136</v>
      </c>
      <c r="K11" s="467">
        <v>3218637200.6559997</v>
      </c>
      <c r="M11" s="543"/>
      <c r="N11" s="543"/>
      <c r="O11" s="535"/>
      <c r="P11" s="543"/>
      <c r="Q11" s="535"/>
      <c r="R11" s="535"/>
      <c r="S11" s="535"/>
      <c r="T11" s="535"/>
      <c r="U11" s="535"/>
    </row>
    <row r="12" spans="1:21" ht="15.75">
      <c r="A12" s="87" t="s">
        <v>24</v>
      </c>
      <c r="B12" s="88" t="s">
        <v>128</v>
      </c>
      <c r="C12" s="202">
        <f>E12+'01'!E16</f>
        <v>1766</v>
      </c>
      <c r="D12" s="203">
        <f>E12+'01'!Q16</f>
        <v>1096</v>
      </c>
      <c r="E12" s="301">
        <f>'[1]PLChuaDieuKien'!E12+'[2]PLChuaDieuKien'!E12+'[3]PLChuaDieuKien'!E12+'[4]PLChuaDieuKien'!E12+'[5]PLChuaDieuKien'!E12+'[6]PLChuaDieuKien'!E12+'[7]PLChuaDieuKien'!E12+'[8]PLChuaDieuKien'!E12+'[9]PLChuaDieuKien'!E12</f>
        <v>572</v>
      </c>
      <c r="F12" s="202">
        <f>H12+'02'!D16</f>
        <v>56498187.502000004</v>
      </c>
      <c r="G12" s="202">
        <f>H12+'02'!Q16</f>
        <v>46110950.5</v>
      </c>
      <c r="H12" s="301">
        <f>'[1]PLChuaDieuKien'!H12+'[2]PLChuaDieuKien'!H12+'[3]PLChuaDieuKien'!H12+'[4]PLChuaDieuKien'!H12+'[5]PLChuaDieuKien'!H12+'[6]PLChuaDieuKien'!H12+'[7]PLChuaDieuKien'!H12+'[8]PLChuaDieuKien'!H12+'[9]PLChuaDieuKien'!H12</f>
        <v>35639513</v>
      </c>
      <c r="M12" s="543"/>
      <c r="N12" s="543"/>
      <c r="O12" s="535"/>
      <c r="P12" s="535"/>
      <c r="Q12" s="535"/>
      <c r="R12" s="535"/>
      <c r="S12" s="535"/>
      <c r="T12" s="535"/>
      <c r="U12" s="535"/>
    </row>
    <row r="13" spans="1:21" ht="15.75">
      <c r="A13" s="87" t="s">
        <v>25</v>
      </c>
      <c r="B13" s="88" t="s">
        <v>129</v>
      </c>
      <c r="C13" s="202">
        <f>E13+'01'!E17</f>
        <v>31</v>
      </c>
      <c r="D13" s="203">
        <f>E13+'01'!Q17</f>
        <v>0</v>
      </c>
      <c r="E13" s="301">
        <f>'[1]PLChuaDieuKien'!E13+'[2]PLChuaDieuKien'!E13+'[3]PLChuaDieuKien'!E13+'[4]PLChuaDieuKien'!E13+'[5]PLChuaDieuKien'!E13+'[6]PLChuaDieuKien'!E13+'[7]PLChuaDieuKien'!E13+'[8]PLChuaDieuKien'!E13+'[9]PLChuaDieuKien'!E13</f>
        <v>0</v>
      </c>
      <c r="F13" s="202">
        <f>H13+'02'!D17</f>
        <v>10750</v>
      </c>
      <c r="G13" s="202">
        <f>H13+'02'!Q17</f>
        <v>0</v>
      </c>
      <c r="H13" s="301">
        <f>'[1]PLChuaDieuKien'!H13+'[2]PLChuaDieuKien'!H13+'[3]PLChuaDieuKien'!H13+'[4]PLChuaDieuKien'!H13+'[5]PLChuaDieuKien'!H13+'[6]PLChuaDieuKien'!H13+'[7]PLChuaDieuKien'!H13+'[8]PLChuaDieuKien'!H13+'[9]PLChuaDieuKien'!H13</f>
        <v>0</v>
      </c>
      <c r="I13" t="s">
        <v>405</v>
      </c>
      <c r="J13" s="461">
        <f>J6-J11</f>
        <v>77</v>
      </c>
      <c r="K13" s="461">
        <f>K6-K11</f>
        <v>61069175.03800011</v>
      </c>
      <c r="M13" s="543"/>
      <c r="N13" s="543"/>
      <c r="O13" s="535"/>
      <c r="P13" s="535"/>
      <c r="Q13" s="535"/>
      <c r="R13" s="535"/>
      <c r="S13" s="535"/>
      <c r="T13" s="535"/>
      <c r="U13" s="535"/>
    </row>
    <row r="14" spans="1:21" ht="15.75">
      <c r="A14" s="87" t="s">
        <v>26</v>
      </c>
      <c r="B14" s="88" t="s">
        <v>32</v>
      </c>
      <c r="C14" s="202">
        <f>E14+'01'!E18</f>
        <v>150</v>
      </c>
      <c r="D14" s="203">
        <f>E14+'01'!Q18</f>
        <v>59</v>
      </c>
      <c r="E14" s="301">
        <f>'[1]PLChuaDieuKien'!E14+'[2]PLChuaDieuKien'!E14+'[3]PLChuaDieuKien'!E14+'[4]PLChuaDieuKien'!E14+'[5]PLChuaDieuKien'!E14+'[6]PLChuaDieuKien'!E14+'[7]PLChuaDieuKien'!E14+'[8]PLChuaDieuKien'!E14+'[9]PLChuaDieuKien'!E14</f>
        <v>37</v>
      </c>
      <c r="F14" s="202">
        <f>H14+'02'!D18</f>
        <v>2283989</v>
      </c>
      <c r="G14" s="202">
        <f>H14+'02'!Q18</f>
        <v>255632</v>
      </c>
      <c r="H14" s="301">
        <f>'[1]PLChuaDieuKien'!H14+'[2]PLChuaDieuKien'!H14+'[3]PLChuaDieuKien'!H14+'[4]PLChuaDieuKien'!H14+'[5]PLChuaDieuKien'!H14+'[6]PLChuaDieuKien'!H14+'[7]PLChuaDieuKien'!H14+'[8]PLChuaDieuKien'!H14+'[9]PLChuaDieuKien'!H14</f>
        <v>177700</v>
      </c>
      <c r="M14" s="543"/>
      <c r="N14" s="543"/>
      <c r="O14" s="535"/>
      <c r="P14" s="535"/>
      <c r="Q14" s="535"/>
      <c r="R14" s="535"/>
      <c r="S14" s="535"/>
      <c r="T14" s="535"/>
      <c r="U14" s="535"/>
    </row>
    <row r="15" spans="1:21" ht="15.75">
      <c r="A15" s="87" t="s">
        <v>27</v>
      </c>
      <c r="B15" s="88" t="s">
        <v>34</v>
      </c>
      <c r="C15" s="202">
        <f>E15+'01'!E19</f>
        <v>152</v>
      </c>
      <c r="D15" s="203">
        <f>E15+'01'!Q19</f>
        <v>148</v>
      </c>
      <c r="E15" s="301">
        <f>'[1]PLChuaDieuKien'!E15+'[2]PLChuaDieuKien'!E15+'[3]PLChuaDieuKien'!E15+'[4]PLChuaDieuKien'!E15+'[5]PLChuaDieuKien'!E15+'[6]PLChuaDieuKien'!E15+'[7]PLChuaDieuKien'!E15+'[8]PLChuaDieuKien'!E15+'[9]PLChuaDieuKien'!E15</f>
        <v>126</v>
      </c>
      <c r="F15" s="202">
        <f>H15+'02'!D19</f>
        <v>6648627.266</v>
      </c>
      <c r="G15" s="202">
        <f>H15+'02'!Q19</f>
        <v>249752.266</v>
      </c>
      <c r="H15" s="301">
        <f>'[1]PLChuaDieuKien'!H15+'[2]PLChuaDieuKien'!H15+'[3]PLChuaDieuKien'!H15+'[4]PLChuaDieuKien'!H15+'[5]PLChuaDieuKien'!H15+'[6]PLChuaDieuKien'!H15+'[7]PLChuaDieuKien'!H15+'[8]PLChuaDieuKien'!H15+'[9]PLChuaDieuKien'!H15</f>
        <v>225077.266</v>
      </c>
      <c r="M15" s="543"/>
      <c r="N15" s="543"/>
      <c r="O15" s="535"/>
      <c r="P15" s="535"/>
      <c r="Q15" s="535"/>
      <c r="R15" s="535"/>
      <c r="S15" s="535"/>
      <c r="T15" s="535"/>
      <c r="U15" s="535"/>
    </row>
    <row r="16" spans="1:21" ht="15.75">
      <c r="A16" s="87" t="s">
        <v>29</v>
      </c>
      <c r="B16" s="88" t="s">
        <v>35</v>
      </c>
      <c r="C16" s="202">
        <f>E16+'01'!E20</f>
        <v>2</v>
      </c>
      <c r="D16" s="203">
        <f>E16+'01'!Q20</f>
        <v>0</v>
      </c>
      <c r="E16" s="301">
        <f>'[1]PLChuaDieuKien'!E16+'[2]PLChuaDieuKien'!E16+'[3]PLChuaDieuKien'!E16+'[4]PLChuaDieuKien'!E16+'[5]PLChuaDieuKien'!E16+'[6]PLChuaDieuKien'!E16+'[7]PLChuaDieuKien'!E16+'[8]PLChuaDieuKien'!E16+'[9]PLChuaDieuKien'!E16</f>
        <v>0</v>
      </c>
      <c r="F16" s="202">
        <f>H16+'02'!D20</f>
        <v>330000</v>
      </c>
      <c r="G16" s="202">
        <f>H16+'02'!Q20</f>
        <v>0</v>
      </c>
      <c r="H16" s="301">
        <f>'[1]PLChuaDieuKien'!H16+'[2]PLChuaDieuKien'!H16+'[3]PLChuaDieuKien'!H16+'[4]PLChuaDieuKien'!H16+'[5]PLChuaDieuKien'!H16+'[6]PLChuaDieuKien'!H16+'[7]PLChuaDieuKien'!H16+'[8]PLChuaDieuKien'!H16+'[9]PLChuaDieuKien'!H16</f>
        <v>0</v>
      </c>
      <c r="I16" t="s">
        <v>406</v>
      </c>
      <c r="J16" s="459">
        <f>J11-E6-E20-'04'!E9</f>
        <v>0</v>
      </c>
      <c r="K16" s="461">
        <f>K11-H6-H20-'05'!D9</f>
        <v>-0.48400020599365234</v>
      </c>
      <c r="M16" s="543"/>
      <c r="N16" s="543"/>
      <c r="O16" s="535"/>
      <c r="P16" s="535"/>
      <c r="Q16" s="535"/>
      <c r="R16" s="535"/>
      <c r="S16" s="535"/>
      <c r="T16" s="535"/>
      <c r="U16" s="535"/>
    </row>
    <row r="17" spans="1:21" ht="15.75">
      <c r="A17" s="87" t="s">
        <v>30</v>
      </c>
      <c r="B17" s="88" t="s">
        <v>143</v>
      </c>
      <c r="C17" s="202">
        <f>E17+'01'!E21</f>
        <v>0</v>
      </c>
      <c r="D17" s="203">
        <f>E17+'01'!Q21</f>
        <v>0</v>
      </c>
      <c r="E17" s="301">
        <f>'[1]PLChuaDieuKien'!E17+'[2]PLChuaDieuKien'!E17+'[3]PLChuaDieuKien'!E17+'[4]PLChuaDieuKien'!E17+'[5]PLChuaDieuKien'!E17+'[6]PLChuaDieuKien'!E17+'[7]PLChuaDieuKien'!E17+'[8]PLChuaDieuKien'!E17+'[9]PLChuaDieuKien'!E17</f>
        <v>0</v>
      </c>
      <c r="F17" s="202">
        <f>H17+'02'!D21</f>
        <v>0</v>
      </c>
      <c r="G17" s="202">
        <f>H17+'02'!Q21</f>
        <v>0</v>
      </c>
      <c r="H17" s="301">
        <f>'[1]PLChuaDieuKien'!H17+'[2]PLChuaDieuKien'!H17+'[3]PLChuaDieuKien'!H17+'[4]PLChuaDieuKien'!H17+'[5]PLChuaDieuKien'!H17+'[6]PLChuaDieuKien'!H17+'[7]PLChuaDieuKien'!H17+'[8]PLChuaDieuKien'!H17+'[9]PLChuaDieuKien'!H17</f>
        <v>0</v>
      </c>
      <c r="J17" s="461"/>
      <c r="M17" s="543"/>
      <c r="N17" s="543"/>
      <c r="O17" s="535"/>
      <c r="P17" s="535"/>
      <c r="Q17" s="535"/>
      <c r="R17" s="535"/>
      <c r="S17" s="535"/>
      <c r="T17" s="535"/>
      <c r="U17" s="535"/>
    </row>
    <row r="18" spans="1:21" ht="15.75">
      <c r="A18" s="87" t="s">
        <v>104</v>
      </c>
      <c r="B18" s="88" t="s">
        <v>142</v>
      </c>
      <c r="C18" s="202">
        <f>E18+'01'!E22</f>
        <v>0</v>
      </c>
      <c r="D18" s="203">
        <f>E18+'01'!Q22</f>
        <v>0</v>
      </c>
      <c r="E18" s="301">
        <f>'[1]PLChuaDieuKien'!E18+'[2]PLChuaDieuKien'!E18+'[3]PLChuaDieuKien'!E18+'[4]PLChuaDieuKien'!E18+'[5]PLChuaDieuKien'!E18+'[6]PLChuaDieuKien'!E18+'[7]PLChuaDieuKien'!E18+'[8]PLChuaDieuKien'!E18+'[9]PLChuaDieuKien'!E18</f>
        <v>0</v>
      </c>
      <c r="F18" s="202">
        <f>H18+'02'!D22</f>
        <v>0</v>
      </c>
      <c r="G18" s="202">
        <f>H18+'02'!Q22</f>
        <v>0</v>
      </c>
      <c r="H18" s="301">
        <f>'[1]PLChuaDieuKien'!H18+'[2]PLChuaDieuKien'!H18+'[3]PLChuaDieuKien'!H18+'[4]PLChuaDieuKien'!H18+'[5]PLChuaDieuKien'!H18+'[6]PLChuaDieuKien'!H18+'[7]PLChuaDieuKien'!H18+'[8]PLChuaDieuKien'!H18+'[9]PLChuaDieuKien'!H18</f>
        <v>0</v>
      </c>
      <c r="M18" s="543"/>
      <c r="N18" s="543"/>
      <c r="O18" s="535"/>
      <c r="P18" s="535"/>
      <c r="Q18" s="535"/>
      <c r="R18" s="535"/>
      <c r="S18" s="535"/>
      <c r="T18" s="535"/>
      <c r="U18" s="535"/>
    </row>
    <row r="19" spans="1:21" ht="15.75">
      <c r="A19" s="87" t="s">
        <v>101</v>
      </c>
      <c r="B19" s="88" t="s">
        <v>102</v>
      </c>
      <c r="C19" s="202">
        <f>E19+'01'!E23</f>
        <v>23</v>
      </c>
      <c r="D19" s="203">
        <f>E19+'01'!Q23</f>
        <v>0</v>
      </c>
      <c r="E19" s="301">
        <f>'[1]PLChuaDieuKien'!E19+'[2]PLChuaDieuKien'!E19+'[3]PLChuaDieuKien'!E19+'[4]PLChuaDieuKien'!E19+'[5]PLChuaDieuKien'!E19+'[6]PLChuaDieuKien'!E19+'[7]PLChuaDieuKien'!E19+'[8]PLChuaDieuKien'!E19+'[9]PLChuaDieuKien'!E19</f>
        <v>0</v>
      </c>
      <c r="F19" s="202">
        <f>H19+'02'!D23</f>
        <v>96708</v>
      </c>
      <c r="G19" s="202">
        <f>H19+'02'!Q23</f>
        <v>0</v>
      </c>
      <c r="H19" s="301">
        <f>'[1]PLChuaDieuKien'!H19+'[2]PLChuaDieuKien'!H19+'[3]PLChuaDieuKien'!H19+'[4]PLChuaDieuKien'!H19+'[5]PLChuaDieuKien'!H19+'[6]PLChuaDieuKien'!H19+'[7]PLChuaDieuKien'!H19+'[8]PLChuaDieuKien'!H19+'[9]PLChuaDieuKien'!H19</f>
        <v>0</v>
      </c>
      <c r="J19" s="459"/>
      <c r="M19" s="543"/>
      <c r="N19" s="543"/>
      <c r="O19" s="535"/>
      <c r="P19" s="535"/>
      <c r="Q19" s="535"/>
      <c r="R19" s="535"/>
      <c r="S19" s="535"/>
      <c r="T19" s="535"/>
      <c r="U19" s="535"/>
    </row>
    <row r="20" spans="1:21" ht="15.75">
      <c r="A20" s="86" t="s">
        <v>1</v>
      </c>
      <c r="B20" s="92" t="s">
        <v>90</v>
      </c>
      <c r="C20" s="168">
        <f aca="true" t="shared" si="1" ref="C20:H20">SUM(C21:C33)</f>
        <v>3234</v>
      </c>
      <c r="D20" s="168">
        <f t="shared" si="1"/>
        <v>1995</v>
      </c>
      <c r="E20" s="168">
        <f t="shared" si="1"/>
        <v>1126</v>
      </c>
      <c r="F20" s="168">
        <f t="shared" si="1"/>
        <v>3161429313.9969997</v>
      </c>
      <c r="G20" s="168">
        <f t="shared" si="1"/>
        <v>2129202898.0499997</v>
      </c>
      <c r="H20" s="168">
        <f t="shared" si="1"/>
        <v>735046216.7319999</v>
      </c>
      <c r="M20" s="543"/>
      <c r="N20" s="543"/>
      <c r="O20" s="543"/>
      <c r="P20" s="543"/>
      <c r="Q20" s="535"/>
      <c r="R20" s="535"/>
      <c r="S20" s="535"/>
      <c r="T20" s="535"/>
      <c r="U20" s="535"/>
    </row>
    <row r="21" spans="1:21" ht="15.75">
      <c r="A21" s="87" t="s">
        <v>13</v>
      </c>
      <c r="B21" s="88" t="s">
        <v>31</v>
      </c>
      <c r="C21" s="202">
        <f>E21+'01'!E25</f>
        <v>1591</v>
      </c>
      <c r="D21" s="203">
        <f>E21+'01'!Q25</f>
        <v>806</v>
      </c>
      <c r="E21" s="301">
        <f>'[1]PLChuaDieuKien'!E21+'[2]PLChuaDieuKien'!E21+'[3]PLChuaDieuKien'!E21+'[4]PLChuaDieuKien'!E21+'[5]PLChuaDieuKien'!E21+'[6]PLChuaDieuKien'!E21+'[7]PLChuaDieuKien'!E21+'[8]PLChuaDieuKien'!E21+'[9]PLChuaDieuKien'!E21</f>
        <v>464</v>
      </c>
      <c r="F21" s="202">
        <f>H21+'02'!D25</f>
        <v>1198539268.797</v>
      </c>
      <c r="G21" s="202">
        <f>H21+'02'!Q25</f>
        <v>726176884.8859999</v>
      </c>
      <c r="H21" s="301">
        <f>'[1]PLChuaDieuKien'!H21+'[2]PLChuaDieuKien'!H21+'[3]PLChuaDieuKien'!H21+'[4]PLChuaDieuKien'!H21+'[5]PLChuaDieuKien'!H21+'[6]PLChuaDieuKien'!H21+'[7]PLChuaDieuKien'!H21+'[8]PLChuaDieuKien'!H21+'[9]PLChuaDieuKien'!H21</f>
        <v>289452604.886</v>
      </c>
      <c r="M21" s="543"/>
      <c r="N21" s="543"/>
      <c r="O21" s="535"/>
      <c r="P21" s="535"/>
      <c r="Q21" s="535"/>
      <c r="R21" s="535"/>
      <c r="S21" s="535"/>
      <c r="T21" s="535"/>
      <c r="U21" s="535"/>
    </row>
    <row r="22" spans="1:21" ht="15.75">
      <c r="A22" s="87" t="s">
        <v>14</v>
      </c>
      <c r="B22" s="89" t="s">
        <v>33</v>
      </c>
      <c r="C22" s="202">
        <f>E22+'01'!E26</f>
        <v>403</v>
      </c>
      <c r="D22" s="203">
        <f>E22+'01'!Q26</f>
        <v>284</v>
      </c>
      <c r="E22" s="301">
        <f>'[1]PLChuaDieuKien'!E22+'[2]PLChuaDieuKien'!E22+'[3]PLChuaDieuKien'!E22+'[4]PLChuaDieuKien'!E22+'[5]PLChuaDieuKien'!E22+'[6]PLChuaDieuKien'!E22+'[7]PLChuaDieuKien'!E22+'[8]PLChuaDieuKien'!E22+'[9]PLChuaDieuKien'!E22</f>
        <v>150</v>
      </c>
      <c r="F22" s="202">
        <f>H22+'02'!D26</f>
        <v>933923256.831</v>
      </c>
      <c r="G22" s="202">
        <f>H22+'02'!Q26</f>
        <v>677225202.748</v>
      </c>
      <c r="H22" s="301">
        <f>'[1]PLChuaDieuKien'!H22+'[2]PLChuaDieuKien'!H22+'[3]PLChuaDieuKien'!H22+'[4]PLChuaDieuKien'!H22+'[5]PLChuaDieuKien'!H22+'[6]PLChuaDieuKien'!H22+'[7]PLChuaDieuKien'!H22+'[8]PLChuaDieuKien'!H22+'[9]PLChuaDieuKien'!H22</f>
        <v>235186287.725</v>
      </c>
      <c r="M22" s="543"/>
      <c r="N22" s="543"/>
      <c r="O22" s="543"/>
      <c r="P22" s="535"/>
      <c r="Q22" s="535"/>
      <c r="R22" s="535"/>
      <c r="S22" s="535"/>
      <c r="T22" s="535"/>
      <c r="U22" s="535"/>
    </row>
    <row r="23" spans="1:21" ht="15.75">
      <c r="A23" s="87" t="s">
        <v>19</v>
      </c>
      <c r="B23" s="89" t="s">
        <v>141</v>
      </c>
      <c r="C23" s="202">
        <f>E23+'01'!E27</f>
        <v>339</v>
      </c>
      <c r="D23" s="203">
        <f>E23+'01'!Q27</f>
        <v>230</v>
      </c>
      <c r="E23" s="301">
        <f>'[1]PLChuaDieuKien'!E23+'[2]PLChuaDieuKien'!E23+'[3]PLChuaDieuKien'!E23+'[4]PLChuaDieuKien'!E23+'[5]PLChuaDieuKien'!E23+'[6]PLChuaDieuKien'!E23+'[7]PLChuaDieuKien'!E23+'[8]PLChuaDieuKien'!E23+'[9]PLChuaDieuKien'!E23</f>
        <v>106</v>
      </c>
      <c r="F23" s="202">
        <f>H23+'02'!D27</f>
        <v>804788134.1919999</v>
      </c>
      <c r="G23" s="202">
        <f>H23+'02'!Q27</f>
        <v>585664885.24</v>
      </c>
      <c r="H23" s="301">
        <f>'[1]PLChuaDieuKien'!H23+'[2]PLChuaDieuKien'!H23+'[3]PLChuaDieuKien'!H23+'[4]PLChuaDieuKien'!H23+'[5]PLChuaDieuKien'!H23+'[6]PLChuaDieuKien'!H23+'[7]PLChuaDieuKien'!H23+'[8]PLChuaDieuKien'!H23+'[9]PLChuaDieuKien'!H23</f>
        <v>192198030.825</v>
      </c>
      <c r="M23" s="543"/>
      <c r="N23" s="543"/>
      <c r="O23" s="543"/>
      <c r="P23" s="535"/>
      <c r="Q23" s="535"/>
      <c r="R23" s="535"/>
      <c r="S23" s="535"/>
      <c r="T23" s="535"/>
      <c r="U23" s="535"/>
    </row>
    <row r="24" spans="1:21" ht="15.75">
      <c r="A24" s="87" t="s">
        <v>22</v>
      </c>
      <c r="B24" s="88" t="s">
        <v>145</v>
      </c>
      <c r="C24" s="202">
        <f>E24+'01'!E28</f>
        <v>0</v>
      </c>
      <c r="D24" s="203">
        <f>E24+'01'!Q28</f>
        <v>0</v>
      </c>
      <c r="E24" s="301">
        <f>'[1]PLChuaDieuKien'!E24+'[2]PLChuaDieuKien'!E24+'[3]PLChuaDieuKien'!E24+'[4]PLChuaDieuKien'!E24+'[5]PLChuaDieuKien'!E24+'[6]PLChuaDieuKien'!E24+'[7]PLChuaDieuKien'!E24+'[8]PLChuaDieuKien'!E24+'[9]PLChuaDieuKien'!E24</f>
        <v>0</v>
      </c>
      <c r="F24" s="202">
        <f>H24+'02'!D28</f>
        <v>0</v>
      </c>
      <c r="G24" s="202">
        <f>H24+'02'!Q28</f>
        <v>0</v>
      </c>
      <c r="H24" s="301">
        <f>'[1]PLChuaDieuKien'!H24+'[2]PLChuaDieuKien'!H24+'[3]PLChuaDieuKien'!H24+'[4]PLChuaDieuKien'!H24+'[5]PLChuaDieuKien'!H24+'[6]PLChuaDieuKien'!H24+'[7]PLChuaDieuKien'!H24+'[8]PLChuaDieuKien'!H24+'[9]PLChuaDieuKien'!H24</f>
        <v>0</v>
      </c>
      <c r="M24" s="543"/>
      <c r="N24" s="543"/>
      <c r="O24" s="535"/>
      <c r="P24" s="535"/>
      <c r="Q24" s="535"/>
      <c r="R24" s="535"/>
      <c r="S24" s="535"/>
      <c r="T24" s="535"/>
      <c r="U24" s="535"/>
    </row>
    <row r="25" spans="1:21" ht="25.5">
      <c r="A25" s="87" t="s">
        <v>23</v>
      </c>
      <c r="B25" s="90" t="s">
        <v>144</v>
      </c>
      <c r="C25" s="202">
        <f>E25+'01'!E29</f>
        <v>0</v>
      </c>
      <c r="D25" s="203">
        <f>E25+'01'!Q29</f>
        <v>0</v>
      </c>
      <c r="E25" s="301">
        <f>'[1]PLChuaDieuKien'!E25+'[2]PLChuaDieuKien'!E25+'[3]PLChuaDieuKien'!E25+'[4]PLChuaDieuKien'!E25+'[5]PLChuaDieuKien'!E25+'[6]PLChuaDieuKien'!E25+'[7]PLChuaDieuKien'!E25+'[8]PLChuaDieuKien'!E25+'[9]PLChuaDieuKien'!E25</f>
        <v>0</v>
      </c>
      <c r="F25" s="202">
        <f>H25+'02'!D29</f>
        <v>0</v>
      </c>
      <c r="G25" s="202">
        <f>H25+'02'!Q29</f>
        <v>0</v>
      </c>
      <c r="H25" s="301">
        <f>'[1]PLChuaDieuKien'!H25+'[2]PLChuaDieuKien'!H25+'[3]PLChuaDieuKien'!H25+'[4]PLChuaDieuKien'!H25+'[5]PLChuaDieuKien'!H25+'[6]PLChuaDieuKien'!H25+'[7]PLChuaDieuKien'!H25+'[8]PLChuaDieuKien'!H25+'[9]PLChuaDieuKien'!H25</f>
        <v>0</v>
      </c>
      <c r="M25" s="543"/>
      <c r="N25" s="543"/>
      <c r="O25" s="535"/>
      <c r="P25" s="544"/>
      <c r="Q25" s="535"/>
      <c r="R25" s="535"/>
      <c r="S25" s="535"/>
      <c r="T25" s="535"/>
      <c r="U25" s="535"/>
    </row>
    <row r="26" spans="1:21" ht="15.75">
      <c r="A26" s="87" t="s">
        <v>24</v>
      </c>
      <c r="B26" s="88" t="s">
        <v>128</v>
      </c>
      <c r="C26" s="202">
        <f>E26+'01'!E30</f>
        <v>376</v>
      </c>
      <c r="D26" s="203">
        <f>E26+'01'!Q30</f>
        <v>294</v>
      </c>
      <c r="E26" s="301">
        <f>'[1]PLChuaDieuKien'!E26+'[2]PLChuaDieuKien'!E26+'[3]PLChuaDieuKien'!E26+'[4]PLChuaDieuKien'!E26+'[5]PLChuaDieuKien'!E26+'[6]PLChuaDieuKien'!E26+'[7]PLChuaDieuKien'!E26+'[8]PLChuaDieuKien'!E26+'[9]PLChuaDieuKien'!E26</f>
        <v>138</v>
      </c>
      <c r="F26" s="202">
        <f>H26+'02'!D30</f>
        <v>161523164.88099998</v>
      </c>
      <c r="G26" s="202">
        <f>H26+'02'!Q30</f>
        <v>124402016.88</v>
      </c>
      <c r="H26" s="301">
        <f>'[1]PLChuaDieuKien'!H26+'[2]PLChuaDieuKien'!H26+'[3]PLChuaDieuKien'!H26+'[4]PLChuaDieuKien'!H26+'[5]PLChuaDieuKien'!H26+'[6]PLChuaDieuKien'!H26+'[7]PLChuaDieuKien'!H26+'[8]PLChuaDieuKien'!H26+'[9]PLChuaDieuKien'!H26</f>
        <v>8897326</v>
      </c>
      <c r="M26" s="543"/>
      <c r="N26" s="543"/>
      <c r="O26" s="535"/>
      <c r="P26" s="535"/>
      <c r="Q26" s="535"/>
      <c r="R26" s="535"/>
      <c r="S26" s="535"/>
      <c r="T26" s="535"/>
      <c r="U26" s="535"/>
    </row>
    <row r="27" spans="1:21" ht="15.75">
      <c r="A27" s="87" t="s">
        <v>25</v>
      </c>
      <c r="B27" s="88" t="s">
        <v>129</v>
      </c>
      <c r="C27" s="202">
        <f>E27+'01'!E31</f>
        <v>0</v>
      </c>
      <c r="D27" s="203">
        <f>E27+'01'!Q31</f>
        <v>0</v>
      </c>
      <c r="E27" s="301">
        <f>'[1]PLChuaDieuKien'!E27+'[2]PLChuaDieuKien'!E27+'[3]PLChuaDieuKien'!E27+'[4]PLChuaDieuKien'!E27+'[5]PLChuaDieuKien'!E27+'[6]PLChuaDieuKien'!E27+'[7]PLChuaDieuKien'!E27+'[8]PLChuaDieuKien'!E27+'[9]PLChuaDieuKien'!E27</f>
        <v>0</v>
      </c>
      <c r="F27" s="202">
        <f>H27+'02'!D31</f>
        <v>0</v>
      </c>
      <c r="G27" s="202">
        <f>H27+'02'!Q31</f>
        <v>0</v>
      </c>
      <c r="H27" s="301">
        <f>'[1]PLChuaDieuKien'!H27+'[2]PLChuaDieuKien'!H27+'[3]PLChuaDieuKien'!H27+'[4]PLChuaDieuKien'!H27+'[5]PLChuaDieuKien'!H27+'[6]PLChuaDieuKien'!H27+'[7]PLChuaDieuKien'!H27+'[8]PLChuaDieuKien'!H27+'[9]PLChuaDieuKien'!H27</f>
        <v>0</v>
      </c>
      <c r="M27" s="543"/>
      <c r="N27" s="543"/>
      <c r="O27" s="535"/>
      <c r="P27" s="535"/>
      <c r="Q27" s="535"/>
      <c r="R27" s="535"/>
      <c r="S27" s="535"/>
      <c r="T27" s="535"/>
      <c r="U27" s="535"/>
    </row>
    <row r="28" spans="1:21" ht="15.75">
      <c r="A28" s="87" t="s">
        <v>26</v>
      </c>
      <c r="B28" s="88" t="s">
        <v>32</v>
      </c>
      <c r="C28" s="202">
        <f>E28+'01'!E32</f>
        <v>238</v>
      </c>
      <c r="D28" s="203">
        <f>E28+'01'!Q32</f>
        <v>117</v>
      </c>
      <c r="E28" s="301">
        <f>'[1]PLChuaDieuKien'!E28+'[2]PLChuaDieuKien'!E28+'[3]PLChuaDieuKien'!E28+'[4]PLChuaDieuKien'!E28+'[5]PLChuaDieuKien'!E28+'[6]PLChuaDieuKien'!E28+'[7]PLChuaDieuKien'!E28+'[8]PLChuaDieuKien'!E28+'[9]PLChuaDieuKien'!E28</f>
        <v>71</v>
      </c>
      <c r="F28" s="202">
        <f>H28+'02'!D32</f>
        <v>45603542</v>
      </c>
      <c r="G28" s="202">
        <f>H28+'02'!Q32</f>
        <v>6948025</v>
      </c>
      <c r="H28" s="301">
        <f>'[1]PLChuaDieuKien'!H28+'[2]PLChuaDieuKien'!H28+'[3]PLChuaDieuKien'!H28+'[4]PLChuaDieuKien'!H28+'[5]PLChuaDieuKien'!H28+'[6]PLChuaDieuKien'!H28+'[7]PLChuaDieuKien'!H28+'[8]PLChuaDieuKien'!H28+'[9]PLChuaDieuKien'!H28</f>
        <v>2874706</v>
      </c>
      <c r="M28" s="543"/>
      <c r="N28" s="543"/>
      <c r="O28" s="535"/>
      <c r="P28" s="535"/>
      <c r="Q28" s="535"/>
      <c r="R28" s="535"/>
      <c r="S28" s="535"/>
      <c r="T28" s="535"/>
      <c r="U28" s="535"/>
    </row>
    <row r="29" spans="1:21" ht="15.75">
      <c r="A29" s="87" t="s">
        <v>27</v>
      </c>
      <c r="B29" s="88" t="s">
        <v>34</v>
      </c>
      <c r="C29" s="202">
        <f>E29+'01'!E33</f>
        <v>250</v>
      </c>
      <c r="D29" s="203">
        <f>E29+'01'!Q33</f>
        <v>233</v>
      </c>
      <c r="E29" s="301">
        <f>'[1]PLChuaDieuKien'!E29+'[2]PLChuaDieuKien'!E29+'[3]PLChuaDieuKien'!E29+'[4]PLChuaDieuKien'!E29+'[5]PLChuaDieuKien'!E29+'[6]PLChuaDieuKien'!E29+'[7]PLChuaDieuKien'!E29+'[8]PLChuaDieuKien'!E29+'[9]PLChuaDieuKien'!E29</f>
        <v>195</v>
      </c>
      <c r="F29" s="202">
        <f>H29+'02'!D33</f>
        <v>7234666.296</v>
      </c>
      <c r="G29" s="202">
        <f>H29+'02'!Q33</f>
        <v>4544569.296</v>
      </c>
      <c r="H29" s="301">
        <f>'[1]PLChuaDieuKien'!H29+'[2]PLChuaDieuKien'!H29+'[3]PLChuaDieuKien'!H29+'[4]PLChuaDieuKien'!H29+'[5]PLChuaDieuKien'!H29+'[6]PLChuaDieuKien'!H29+'[7]PLChuaDieuKien'!H29+'[8]PLChuaDieuKien'!H29+'[9]PLChuaDieuKien'!H29</f>
        <v>3774017.296</v>
      </c>
      <c r="M29" s="543"/>
      <c r="N29" s="543"/>
      <c r="O29" s="535"/>
      <c r="P29" s="535"/>
      <c r="Q29" s="535"/>
      <c r="R29" s="535"/>
      <c r="S29" s="535"/>
      <c r="T29" s="535"/>
      <c r="U29" s="535"/>
    </row>
    <row r="30" spans="1:21" ht="15.75">
      <c r="A30" s="87" t="s">
        <v>29</v>
      </c>
      <c r="B30" s="88" t="s">
        <v>35</v>
      </c>
      <c r="C30" s="202">
        <f>E30+'01'!E34</f>
        <v>0</v>
      </c>
      <c r="D30" s="203">
        <f>E30+'01'!Q34</f>
        <v>0</v>
      </c>
      <c r="E30" s="301">
        <f>'[1]PLChuaDieuKien'!E30+'[2]PLChuaDieuKien'!E30+'[3]PLChuaDieuKien'!E30+'[4]PLChuaDieuKien'!E30+'[5]PLChuaDieuKien'!E30+'[6]PLChuaDieuKien'!E30+'[7]PLChuaDieuKien'!E30+'[8]PLChuaDieuKien'!E30+'[9]PLChuaDieuKien'!E30</f>
        <v>0</v>
      </c>
      <c r="F30" s="202">
        <f>H30+'02'!D34</f>
        <v>0</v>
      </c>
      <c r="G30" s="202">
        <f>H30+'02'!Q34</f>
        <v>0</v>
      </c>
      <c r="H30" s="301">
        <f>'[1]PLChuaDieuKien'!H30+'[2]PLChuaDieuKien'!H30+'[3]PLChuaDieuKien'!H30+'[4]PLChuaDieuKien'!H30+'[5]PLChuaDieuKien'!H30+'[6]PLChuaDieuKien'!H30+'[7]PLChuaDieuKien'!H30+'[8]PLChuaDieuKien'!H30+'[9]PLChuaDieuKien'!H30</f>
        <v>0</v>
      </c>
      <c r="M30" s="543"/>
      <c r="N30" s="543"/>
      <c r="O30" s="535"/>
      <c r="P30" s="535"/>
      <c r="Q30" s="535"/>
      <c r="R30" s="535"/>
      <c r="S30" s="535"/>
      <c r="T30" s="535"/>
      <c r="U30" s="535"/>
    </row>
    <row r="31" spans="1:8" ht="15.75">
      <c r="A31" s="87" t="s">
        <v>30</v>
      </c>
      <c r="B31" s="88" t="s">
        <v>143</v>
      </c>
      <c r="C31" s="202">
        <f>E31+'01'!E35</f>
        <v>37</v>
      </c>
      <c r="D31" s="203">
        <f>E31+'01'!Q35</f>
        <v>31</v>
      </c>
      <c r="E31" s="301">
        <f>'[1]PLChuaDieuKien'!E31+'[2]PLChuaDieuKien'!E31+'[3]PLChuaDieuKien'!E31+'[4]PLChuaDieuKien'!E31+'[5]PLChuaDieuKien'!E31+'[6]PLChuaDieuKien'!E31+'[7]PLChuaDieuKien'!E31+'[8]PLChuaDieuKien'!E31+'[9]PLChuaDieuKien'!E31</f>
        <v>2</v>
      </c>
      <c r="F31" s="202">
        <f>H31+'02'!D35</f>
        <v>9817281</v>
      </c>
      <c r="G31" s="202">
        <f>H31+'02'!Q35</f>
        <v>4241314</v>
      </c>
      <c r="H31" s="301">
        <f>'[1]PLChuaDieuKien'!H31+'[2]PLChuaDieuKien'!H31+'[3]PLChuaDieuKien'!H31+'[4]PLChuaDieuKien'!H31+'[5]PLChuaDieuKien'!H31+'[6]PLChuaDieuKien'!H31+'[7]PLChuaDieuKien'!H31+'[8]PLChuaDieuKien'!H31+'[9]PLChuaDieuKien'!H31</f>
        <v>2663244</v>
      </c>
    </row>
    <row r="32" spans="1:8" ht="15.75">
      <c r="A32" s="87" t="s">
        <v>104</v>
      </c>
      <c r="B32" s="88" t="s">
        <v>142</v>
      </c>
      <c r="C32" s="202">
        <f>E32+'01'!E36</f>
        <v>0</v>
      </c>
      <c r="D32" s="203">
        <f>E32+'01'!Q36</f>
        <v>0</v>
      </c>
      <c r="E32" s="301">
        <f>'[1]PLChuaDieuKien'!E32+'[2]PLChuaDieuKien'!E32+'[3]PLChuaDieuKien'!E32+'[4]PLChuaDieuKien'!E32+'[5]PLChuaDieuKien'!E32+'[6]PLChuaDieuKien'!E32+'[7]PLChuaDieuKien'!E32+'[8]PLChuaDieuKien'!E32+'[9]PLChuaDieuKien'!E32</f>
        <v>0</v>
      </c>
      <c r="F32" s="202">
        <f>H32+'02'!D36</f>
        <v>0</v>
      </c>
      <c r="G32" s="202">
        <f>H32+'02'!Q36</f>
        <v>0</v>
      </c>
      <c r="H32" s="301">
        <f>'[1]PLChuaDieuKien'!H32+'[2]PLChuaDieuKien'!H32+'[3]PLChuaDieuKien'!H32+'[4]PLChuaDieuKien'!H32+'[5]PLChuaDieuKien'!H32+'[6]PLChuaDieuKien'!H32+'[7]PLChuaDieuKien'!H32+'[8]PLChuaDieuKien'!H32+'[9]PLChuaDieuKien'!H32</f>
        <v>0</v>
      </c>
    </row>
    <row r="33" spans="1:8" ht="15.75">
      <c r="A33" s="87" t="s">
        <v>101</v>
      </c>
      <c r="B33" s="88" t="s">
        <v>102</v>
      </c>
      <c r="C33" s="202">
        <f>E33+'01'!E37</f>
        <v>0</v>
      </c>
      <c r="D33" s="203">
        <f>E33+'01'!Q37</f>
        <v>0</v>
      </c>
      <c r="E33" s="301">
        <f>'[1]PLChuaDieuKien'!E33+'[2]PLChuaDieuKien'!E33+'[3]PLChuaDieuKien'!E33+'[4]PLChuaDieuKien'!E33+'[5]PLChuaDieuKien'!E33+'[6]PLChuaDieuKien'!E33+'[7]PLChuaDieuKien'!E33+'[8]PLChuaDieuKien'!E33+'[9]PLChuaDieuKien'!E33</f>
        <v>0</v>
      </c>
      <c r="F33" s="202">
        <f>H33+'02'!D37</f>
        <v>0</v>
      </c>
      <c r="G33" s="202">
        <f>H33+'02'!Q37</f>
        <v>0</v>
      </c>
      <c r="H33" s="301">
        <f>'[1]PLChuaDieuKien'!H33+'[2]PLChuaDieuKien'!H33+'[3]PLChuaDieuKien'!H33+'[4]PLChuaDieuKien'!H33+'[5]PLChuaDieuKien'!H33+'[6]PLChuaDieuKien'!H33+'[7]PLChuaDieuKien'!H33+'[8]PLChuaDieuKien'!H33+'[9]PLChuaDieuKien'!H33</f>
        <v>0</v>
      </c>
    </row>
  </sheetData>
  <sheetProtection formatCells="0" formatColumns="0" formatRows="0" insertColumns="0" insertRows="0"/>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F36"/>
  <sheetViews>
    <sheetView view="pageBreakPreview" zoomScale="70" zoomScaleNormal="90" zoomScaleSheetLayoutView="70" zoomScalePageLayoutView="0" workbookViewId="0" topLeftCell="A1">
      <selection activeCell="J19" sqref="J19"/>
    </sheetView>
  </sheetViews>
  <sheetFormatPr defaultColWidth="9.00390625" defaultRowHeight="15.75"/>
  <cols>
    <col min="1" max="1" width="7.25390625" style="3" customWidth="1"/>
    <col min="2" max="2" width="52.75390625" style="3" customWidth="1"/>
    <col min="3" max="3" width="15.625" style="3" customWidth="1"/>
    <col min="4" max="4" width="18.875" style="3" customWidth="1"/>
    <col min="5" max="6" width="13.00390625" style="365" customWidth="1"/>
    <col min="7" max="16384" width="9.00390625" style="3" customWidth="1"/>
  </cols>
  <sheetData>
    <row r="1" spans="1:6" s="9" customFormat="1" ht="60" customHeight="1">
      <c r="A1" s="585" t="s">
        <v>99</v>
      </c>
      <c r="B1" s="586"/>
      <c r="C1" s="586"/>
      <c r="D1" s="586"/>
      <c r="E1" s="444"/>
      <c r="F1" s="444"/>
    </row>
    <row r="2" spans="1:6" s="10" customFormat="1" ht="18.75" customHeight="1">
      <c r="A2" s="587" t="s">
        <v>20</v>
      </c>
      <c r="B2" s="588"/>
      <c r="C2" s="19" t="s">
        <v>88</v>
      </c>
      <c r="D2" s="19" t="s">
        <v>91</v>
      </c>
      <c r="E2" s="468" t="s">
        <v>88</v>
      </c>
      <c r="F2" s="468" t="s">
        <v>91</v>
      </c>
    </row>
    <row r="3" spans="1:6" s="2" customFormat="1" ht="18" customHeight="1">
      <c r="A3" s="438" t="s">
        <v>13</v>
      </c>
      <c r="B3" s="439" t="s">
        <v>87</v>
      </c>
      <c r="C3" s="440">
        <f>C4+C5+C7+C8+C9+C11</f>
        <v>25</v>
      </c>
      <c r="D3" s="440">
        <f>D4+D5+D6+D7+D8+D10+D11</f>
        <v>27</v>
      </c>
      <c r="E3" s="474">
        <f>C3-'01'!M10</f>
        <v>0</v>
      </c>
      <c r="F3" s="474">
        <f>D3-'01'!M24</f>
        <v>0</v>
      </c>
    </row>
    <row r="4" spans="1:6" s="2" customFormat="1" ht="18" customHeight="1">
      <c r="A4" s="20" t="s">
        <v>15</v>
      </c>
      <c r="B4" s="21" t="s">
        <v>310</v>
      </c>
      <c r="C4" s="228">
        <f>'[1]PT01'!C4+'[2]PT01'!C4+'[3]PT01'!C4+'[4]PT01'!C4+'[5]PT01'!C4+'[6]PT01'!C4+'[7]PT01'!C4+'[8]PT01'!C4+'[9]PT01'!C4</f>
        <v>0</v>
      </c>
      <c r="D4" s="228">
        <f>'[1]PT01'!D4+'[2]PT01'!D4+'[3]PT01'!D4+'[4]PT01'!D4+'[5]PT01'!D4+'[6]PT01'!D4+'[7]PT01'!D4+'[8]PT01'!D4+'[9]PT01'!D4</f>
        <v>0</v>
      </c>
      <c r="E4" s="475"/>
      <c r="F4" s="475"/>
    </row>
    <row r="5" spans="1:6" s="2" customFormat="1" ht="18" customHeight="1">
      <c r="A5" s="20" t="s">
        <v>16</v>
      </c>
      <c r="B5" s="21" t="s">
        <v>311</v>
      </c>
      <c r="C5" s="228">
        <f>'[1]PT01'!C5+'[2]PT01'!C5+'[3]PT01'!C5+'[4]PT01'!C5+'[5]PT01'!C5+'[6]PT01'!C5+'[7]PT01'!C5+'[8]PT01'!C5+'[9]PT01'!C5</f>
        <v>0</v>
      </c>
      <c r="D5" s="228">
        <f>'[1]PT01'!D5+'[2]PT01'!D5+'[3]PT01'!D5+'[4]PT01'!D5+'[5]PT01'!D5+'[6]PT01'!D5+'[7]PT01'!D5+'[8]PT01'!D5+'[9]PT01'!D5</f>
        <v>0</v>
      </c>
      <c r="E5" s="475"/>
      <c r="F5" s="475"/>
    </row>
    <row r="6" spans="1:6" s="2" customFormat="1" ht="18" customHeight="1">
      <c r="A6" s="20" t="s">
        <v>41</v>
      </c>
      <c r="B6" s="21" t="s">
        <v>312</v>
      </c>
      <c r="C6" s="339">
        <f>'[1]PT01'!C6+'[2]PT01'!C6+'[3]PT01'!C6+'[4]PT01'!C6+'[5]PT01'!C6+'[6]PT01'!C6+'[7]PT01'!C6+'[8]PT01'!C6+'[9]PT01'!C6</f>
        <v>0</v>
      </c>
      <c r="D6" s="228">
        <f>'[1]PT01'!D6+'[2]PT01'!D6+'[3]PT01'!D6+'[4]PT01'!D6+'[5]PT01'!D6+'[6]PT01'!D6+'[7]PT01'!D6+'[8]PT01'!D6+'[9]PT01'!D6</f>
        <v>25</v>
      </c>
      <c r="E6" s="475"/>
      <c r="F6" s="475"/>
    </row>
    <row r="7" spans="1:6" s="2" customFormat="1" ht="18" customHeight="1">
      <c r="A7" s="20" t="s">
        <v>43</v>
      </c>
      <c r="B7" s="21" t="s">
        <v>313</v>
      </c>
      <c r="C7" s="228">
        <f>'[1]PT01'!C7+'[2]PT01'!C7+'[3]PT01'!C7+'[4]PT01'!C7+'[5]PT01'!C7+'[6]PT01'!C7+'[7]PT01'!C7+'[8]PT01'!C7+'[9]PT01'!C7</f>
        <v>16</v>
      </c>
      <c r="D7" s="228">
        <f>'[1]PT01'!D7+'[2]PT01'!D7+'[3]PT01'!D7+'[4]PT01'!D7+'[5]PT01'!D7+'[6]PT01'!D7+'[7]PT01'!D7+'[8]PT01'!D7+'[9]PT01'!D7</f>
        <v>2</v>
      </c>
      <c r="E7" s="475"/>
      <c r="F7" s="475"/>
    </row>
    <row r="8" spans="1:6" s="2" customFormat="1" ht="18" customHeight="1">
      <c r="A8" s="20" t="s">
        <v>44</v>
      </c>
      <c r="B8" s="21" t="s">
        <v>314</v>
      </c>
      <c r="C8" s="228">
        <f>'[1]PT01'!C8+'[2]PT01'!C8+'[3]PT01'!C8+'[4]PT01'!C8+'[5]PT01'!C8+'[6]PT01'!C8+'[7]PT01'!C8+'[8]PT01'!C8+'[9]PT01'!C8</f>
        <v>0</v>
      </c>
      <c r="D8" s="228">
        <f>'[1]PT01'!D8+'[2]PT01'!D8+'[3]PT01'!D8+'[4]PT01'!D8+'[5]PT01'!D8+'[6]PT01'!D8+'[7]PT01'!D8+'[8]PT01'!D8+'[9]PT01'!D8</f>
        <v>0</v>
      </c>
      <c r="E8" s="475"/>
      <c r="F8" s="475"/>
    </row>
    <row r="9" spans="1:6" s="2" customFormat="1" ht="18" customHeight="1">
      <c r="A9" s="20" t="s">
        <v>77</v>
      </c>
      <c r="B9" s="21" t="s">
        <v>315</v>
      </c>
      <c r="C9" s="228">
        <f>'[1]PT01'!C9+'[2]PT01'!C9+'[3]PT01'!C9+'[4]PT01'!C9+'[5]PT01'!C9+'[6]PT01'!C9+'[7]PT01'!C9+'[8]PT01'!C9+'[9]PT01'!C9</f>
        <v>9</v>
      </c>
      <c r="D9" s="339">
        <f>'[1]PT01'!D9+'[2]PT01'!D9+'[3]PT01'!D9+'[4]PT01'!D9+'[5]PT01'!D9+'[6]PT01'!D9+'[7]PT01'!D9+'[8]PT01'!D9+'[9]PT01'!D9</f>
        <v>0</v>
      </c>
      <c r="E9" s="475"/>
      <c r="F9" s="475"/>
    </row>
    <row r="10" spans="1:6" s="2" customFormat="1" ht="18" customHeight="1">
      <c r="A10" s="20" t="s">
        <v>80</v>
      </c>
      <c r="B10" s="21" t="s">
        <v>316</v>
      </c>
      <c r="C10" s="339">
        <f>'[1]PT01'!C10+'[2]PT01'!C10+'[3]PT01'!C10+'[4]PT01'!C10+'[5]PT01'!C10+'[6]PT01'!C10+'[7]PT01'!C10+'[8]PT01'!C10+'[9]PT01'!C10</f>
        <v>0</v>
      </c>
      <c r="D10" s="228">
        <f>'[1]PT01'!D10+'[2]PT01'!D10+'[3]PT01'!D10+'[4]PT01'!D10+'[5]PT01'!D10+'[6]PT01'!D10+'[7]PT01'!D10+'[8]PT01'!D10+'[9]PT01'!D10</f>
        <v>0</v>
      </c>
      <c r="E10" s="475"/>
      <c r="F10" s="475"/>
    </row>
    <row r="11" spans="1:6" s="2" customFormat="1" ht="18" customHeight="1">
      <c r="A11" s="20" t="s">
        <v>83</v>
      </c>
      <c r="B11" s="21" t="s">
        <v>317</v>
      </c>
      <c r="C11" s="228">
        <f>'[1]PT01'!C11+'[2]PT01'!C11+'[3]PT01'!C11+'[4]PT01'!C11+'[5]PT01'!C11+'[6]PT01'!C11+'[7]PT01'!C11+'[8]PT01'!C11+'[9]PT01'!C11</f>
        <v>0</v>
      </c>
      <c r="D11" s="228">
        <f>'[1]PT01'!D11+'[2]PT01'!D11+'[3]PT01'!D11+'[4]PT01'!D11+'[5]PT01'!D11+'[6]PT01'!D11+'[7]PT01'!D11+'[8]PT01'!D11+'[9]PT01'!D11</f>
        <v>0</v>
      </c>
      <c r="E11" s="475"/>
      <c r="F11" s="475"/>
    </row>
    <row r="12" spans="1:6" ht="18" customHeight="1">
      <c r="A12" s="438" t="s">
        <v>14</v>
      </c>
      <c r="B12" s="439" t="s">
        <v>46</v>
      </c>
      <c r="C12" s="440">
        <f>SUM(C13:C15)</f>
        <v>1</v>
      </c>
      <c r="D12" s="440">
        <f>SUM(D13:D15)</f>
        <v>3</v>
      </c>
      <c r="E12" s="474">
        <f>C12-'01'!P10</f>
        <v>0</v>
      </c>
      <c r="F12" s="474">
        <f>D12-'01'!P24</f>
        <v>0</v>
      </c>
    </row>
    <row r="13" spans="1:6" ht="18" customHeight="1">
      <c r="A13" s="20" t="s">
        <v>17</v>
      </c>
      <c r="B13" s="22" t="s">
        <v>45</v>
      </c>
      <c r="C13" s="228">
        <f>'[1]PT01'!C13+'[2]PT01'!C13+'[3]PT01'!C13+'[4]PT01'!C13+'[5]PT01'!C13+'[6]PT01'!C13+'[7]PT01'!C13+'[8]PT01'!C13+'[9]PT01'!C13</f>
        <v>0</v>
      </c>
      <c r="D13" s="228">
        <f>'[1]PT01'!D13+'[2]PT01'!D13+'[3]PT01'!D13+'[4]PT01'!D13+'[5]PT01'!D13+'[6]PT01'!D13+'[7]PT01'!D13+'[8]PT01'!D13+'[9]PT01'!D13</f>
        <v>0</v>
      </c>
      <c r="E13" s="475"/>
      <c r="F13" s="475"/>
    </row>
    <row r="14" spans="1:6" ht="18" customHeight="1">
      <c r="A14" s="20" t="s">
        <v>18</v>
      </c>
      <c r="B14" s="22" t="s">
        <v>86</v>
      </c>
      <c r="C14" s="228">
        <f>'[1]PT01'!C14+'[2]PT01'!C14+'[3]PT01'!C14+'[4]PT01'!C14+'[5]PT01'!C14+'[6]PT01'!C14+'[7]PT01'!C14+'[8]PT01'!C14+'[9]PT01'!C14</f>
        <v>0</v>
      </c>
      <c r="D14" s="228">
        <f>'[1]PT01'!D14+'[2]PT01'!D14+'[3]PT01'!D14+'[4]PT01'!D14+'[5]PT01'!D14+'[6]PT01'!D14+'[7]PT01'!D14+'[8]PT01'!D14+'[9]PT01'!D14</f>
        <v>0</v>
      </c>
      <c r="E14" s="475"/>
      <c r="F14" s="475"/>
    </row>
    <row r="15" spans="1:6" s="2" customFormat="1" ht="18" customHeight="1">
      <c r="A15" s="20" t="s">
        <v>111</v>
      </c>
      <c r="B15" s="21" t="s">
        <v>109</v>
      </c>
      <c r="C15" s="228">
        <f>'[1]PT01'!C15+'[2]PT01'!C15+'[3]PT01'!C15+'[4]PT01'!C15+'[5]PT01'!C15+'[6]PT01'!C15+'[7]PT01'!C15+'[8]PT01'!C15+'[9]PT01'!C15</f>
        <v>1</v>
      </c>
      <c r="D15" s="228">
        <f>'[1]PT01'!D15+'[2]PT01'!D15+'[3]PT01'!D15+'[4]PT01'!D15+'[5]PT01'!D15+'[6]PT01'!D15+'[7]PT01'!D15+'[8]PT01'!D15+'[9]PT01'!D15</f>
        <v>3</v>
      </c>
      <c r="E15" s="475"/>
      <c r="F15" s="475"/>
    </row>
    <row r="16" spans="1:6" ht="18" customHeight="1">
      <c r="A16" s="438" t="s">
        <v>19</v>
      </c>
      <c r="B16" s="439" t="s">
        <v>84</v>
      </c>
      <c r="C16" s="440">
        <f>C17+C18+C20+C21+C22+C23+C25</f>
        <v>115</v>
      </c>
      <c r="D16" s="441">
        <f>SUM(D17:D25)</f>
        <v>70</v>
      </c>
      <c r="E16" s="474">
        <f>C16-'01'!O10-'01'!R10</f>
        <v>0</v>
      </c>
      <c r="F16" s="474">
        <f>D16-'01'!O24-'01'!R24</f>
        <v>0</v>
      </c>
    </row>
    <row r="17" spans="1:6" s="2" customFormat="1" ht="18" customHeight="1">
      <c r="A17" s="20" t="s">
        <v>47</v>
      </c>
      <c r="B17" s="21" t="s">
        <v>66</v>
      </c>
      <c r="C17" s="228">
        <f>'[1]PT01'!C17+'[2]PT01'!C17+'[3]PT01'!C17+'[4]PT01'!C17+'[5]PT01'!C17+'[6]PT01'!C17+'[7]PT01'!C17+'[8]PT01'!C17+'[9]PT01'!C17</f>
        <v>0</v>
      </c>
      <c r="D17" s="228">
        <f>'[1]PT01'!D17+'[2]PT01'!D17+'[3]PT01'!D17+'[4]PT01'!D17+'[5]PT01'!D17+'[6]PT01'!D17+'[7]PT01'!D17+'[8]PT01'!D17+'[9]PT01'!D17</f>
        <v>0</v>
      </c>
      <c r="E17" s="475"/>
      <c r="F17" s="475"/>
    </row>
    <row r="18" spans="1:6" s="2" customFormat="1" ht="18" customHeight="1">
      <c r="A18" s="20" t="s">
        <v>48</v>
      </c>
      <c r="B18" s="21" t="s">
        <v>67</v>
      </c>
      <c r="C18" s="228">
        <f>'[1]PT01'!C18+'[2]PT01'!C18+'[3]PT01'!C18+'[4]PT01'!C18+'[5]PT01'!C18+'[6]PT01'!C18+'[7]PT01'!C18+'[8]PT01'!C18+'[9]PT01'!C18</f>
        <v>0</v>
      </c>
      <c r="D18" s="228">
        <f>'[1]PT01'!D18+'[2]PT01'!D18+'[3]PT01'!D18+'[4]PT01'!D18+'[5]PT01'!D18+'[6]PT01'!D18+'[7]PT01'!D18+'[8]PT01'!D18+'[9]PT01'!D18</f>
        <v>1</v>
      </c>
      <c r="E18" s="475"/>
      <c r="F18" s="475"/>
    </row>
    <row r="19" spans="1:6" s="2" customFormat="1" ht="18" customHeight="1">
      <c r="A19" s="20" t="s">
        <v>92</v>
      </c>
      <c r="B19" s="21" t="s">
        <v>79</v>
      </c>
      <c r="C19" s="339">
        <f>'[1]PT01'!C19+'[2]PT01'!C19+'[3]PT01'!C19+'[4]PT01'!C19+'[5]PT01'!C19+'[6]PT01'!C19+'[7]PT01'!C19+'[8]PT01'!C19+'[9]PT01'!C19</f>
        <v>0</v>
      </c>
      <c r="D19" s="228">
        <f>'[1]PT01'!D19+'[2]PT01'!D19+'[3]PT01'!D19+'[4]PT01'!D19+'[5]PT01'!D19+'[6]PT01'!D19+'[7]PT01'!D19+'[8]PT01'!D19+'[9]PT01'!D19</f>
        <v>2</v>
      </c>
      <c r="E19" s="475"/>
      <c r="F19" s="475"/>
    </row>
    <row r="20" spans="1:6" s="16" customFormat="1" ht="18" customHeight="1">
      <c r="A20" s="20" t="s">
        <v>93</v>
      </c>
      <c r="B20" s="21" t="s">
        <v>68</v>
      </c>
      <c r="C20" s="228">
        <f>'[1]PT01'!C20+'[2]PT01'!C20+'[3]PT01'!C20+'[4]PT01'!C20+'[5]PT01'!C20+'[6]PT01'!C20+'[7]PT01'!C20+'[8]PT01'!C20+'[9]PT01'!C20</f>
        <v>33</v>
      </c>
      <c r="D20" s="228">
        <f>'[1]PT01'!D20+'[2]PT01'!D20+'[3]PT01'!D20+'[4]PT01'!D20+'[5]PT01'!D20+'[6]PT01'!D20+'[7]PT01'!D20+'[8]PT01'!D20+'[9]PT01'!D20</f>
        <v>63</v>
      </c>
      <c r="E20" s="476"/>
      <c r="F20" s="476"/>
    </row>
    <row r="21" spans="1:6" s="2" customFormat="1" ht="18" customHeight="1">
      <c r="A21" s="20" t="s">
        <v>112</v>
      </c>
      <c r="B21" s="21" t="s">
        <v>69</v>
      </c>
      <c r="C21" s="228">
        <f>'[1]PT01'!C21+'[2]PT01'!C21+'[3]PT01'!C21+'[4]PT01'!C21+'[5]PT01'!C21+'[6]PT01'!C21+'[7]PT01'!C21+'[8]PT01'!C21+'[9]PT01'!C21</f>
        <v>1</v>
      </c>
      <c r="D21" s="228">
        <f>'[1]PT01'!D21+'[2]PT01'!D21+'[3]PT01'!D21+'[4]PT01'!D21+'[5]PT01'!D21+'[6]PT01'!D21+'[7]PT01'!D21+'[8]PT01'!D21+'[9]PT01'!D21</f>
        <v>3</v>
      </c>
      <c r="E21" s="475"/>
      <c r="F21" s="475"/>
    </row>
    <row r="22" spans="1:6" s="2" customFormat="1" ht="18" customHeight="1">
      <c r="A22" s="20" t="s">
        <v>113</v>
      </c>
      <c r="B22" s="21" t="s">
        <v>70</v>
      </c>
      <c r="C22" s="228">
        <f>'[1]PT01'!C22+'[2]PT01'!C22+'[3]PT01'!C22+'[4]PT01'!C22+'[5]PT01'!C22+'[6]PT01'!C22+'[7]PT01'!C22+'[8]PT01'!C22+'[9]PT01'!C22</f>
        <v>81</v>
      </c>
      <c r="D22" s="228">
        <f>'[1]PT01'!D22+'[2]PT01'!D22+'[3]PT01'!D22+'[4]PT01'!D22+'[5]PT01'!D22+'[6]PT01'!D22+'[7]PT01'!D22+'[8]PT01'!D22+'[9]PT01'!D22</f>
        <v>1</v>
      </c>
      <c r="E22" s="475"/>
      <c r="F22" s="475"/>
    </row>
    <row r="23" spans="1:6" s="2" customFormat="1" ht="18" customHeight="1">
      <c r="A23" s="20" t="s">
        <v>114</v>
      </c>
      <c r="B23" s="21" t="s">
        <v>71</v>
      </c>
      <c r="C23" s="228">
        <f>'[1]PT01'!C23+'[2]PT01'!C23+'[3]PT01'!C23+'[4]PT01'!C23+'[5]PT01'!C23+'[6]PT01'!C23+'[7]PT01'!C23+'[8]PT01'!C23+'[9]PT01'!C23</f>
        <v>0</v>
      </c>
      <c r="D23" s="228">
        <f>'[1]PT01'!D23+'[2]PT01'!D23+'[3]PT01'!D23+'[4]PT01'!D23+'[5]PT01'!D23+'[6]PT01'!D23+'[7]PT01'!D23+'[8]PT01'!D23+'[9]PT01'!D23</f>
        <v>0</v>
      </c>
      <c r="E23" s="475"/>
      <c r="F23" s="475"/>
    </row>
    <row r="24" spans="1:6" s="2" customFormat="1" ht="18" customHeight="1">
      <c r="A24" s="20" t="s">
        <v>115</v>
      </c>
      <c r="B24" s="21" t="s">
        <v>78</v>
      </c>
      <c r="C24" s="339">
        <f>'[1]PT01'!C24+'[2]PT01'!C24+'[3]PT01'!C24+'[4]PT01'!C24+'[5]PT01'!C24+'[6]PT01'!C24+'[7]PT01'!C24+'[8]PT01'!C24+'[9]PT01'!C24</f>
        <v>0</v>
      </c>
      <c r="D24" s="228">
        <f>'[1]PT01'!D24+'[2]PT01'!D24+'[3]PT01'!D24+'[4]PT01'!D24+'[5]PT01'!D24+'[6]PT01'!D24+'[7]PT01'!D24+'[8]PT01'!D24+'[9]PT01'!D24</f>
        <v>0</v>
      </c>
      <c r="E24" s="475"/>
      <c r="F24" s="475"/>
    </row>
    <row r="25" spans="1:6" s="16" customFormat="1" ht="18" customHeight="1">
      <c r="A25" s="20" t="s">
        <v>116</v>
      </c>
      <c r="B25" s="21" t="s">
        <v>72</v>
      </c>
      <c r="C25" s="228">
        <f>'[1]PT01'!C25+'[2]PT01'!C25+'[3]PT01'!C25+'[4]PT01'!C25+'[5]PT01'!C25+'[6]PT01'!C25+'[7]PT01'!C25+'[8]PT01'!C25+'[9]PT01'!C25</f>
        <v>0</v>
      </c>
      <c r="D25" s="228">
        <f>'[1]PT01'!D25+'[2]PT01'!D25+'[3]PT01'!D25+'[4]PT01'!D25+'[5]PT01'!D25+'[6]PT01'!D25+'[7]PT01'!D25+'[8]PT01'!D25+'[9]PT01'!D25</f>
        <v>0</v>
      </c>
      <c r="E25" s="476"/>
      <c r="F25" s="476"/>
    </row>
    <row r="26" spans="1:6" s="13" customFormat="1" ht="18" customHeight="1">
      <c r="A26" s="438" t="s">
        <v>22</v>
      </c>
      <c r="B26" s="439" t="s">
        <v>85</v>
      </c>
      <c r="C26" s="440">
        <f>C27+C28</f>
        <v>8</v>
      </c>
      <c r="D26" s="440">
        <f>D27+D28</f>
        <v>5</v>
      </c>
      <c r="E26" s="477">
        <f>C26-'01'!S10</f>
        <v>0</v>
      </c>
      <c r="F26" s="477">
        <f>D26-'01'!S24</f>
        <v>0</v>
      </c>
    </row>
    <row r="27" spans="1:6" s="14" customFormat="1" ht="18" customHeight="1">
      <c r="A27" s="20" t="s">
        <v>49</v>
      </c>
      <c r="B27" s="21" t="s">
        <v>73</v>
      </c>
      <c r="C27" s="228">
        <f>'[1]PT01'!C27+'[2]PT01'!C27+'[3]PT01'!C27+'[4]PT01'!C27+'[5]PT01'!C27+'[6]PT01'!C27+'[7]PT01'!C27+'[8]PT01'!C27+'[9]PT01'!C27</f>
        <v>8</v>
      </c>
      <c r="D27" s="228">
        <f>'[1]PT01'!D27+'[2]PT01'!D27+'[3]PT01'!D27+'[4]PT01'!D27+'[5]PT01'!D27+'[6]PT01'!D27+'[7]PT01'!D27+'[8]PT01'!D27+'[9]PT01'!D27</f>
        <v>5</v>
      </c>
      <c r="E27" s="475"/>
      <c r="F27" s="475"/>
    </row>
    <row r="28" spans="1:6" s="15" customFormat="1" ht="18" customHeight="1">
      <c r="A28" s="20" t="s">
        <v>50</v>
      </c>
      <c r="B28" s="21" t="s">
        <v>74</v>
      </c>
      <c r="C28" s="228">
        <f>'[1]PT01'!C28+'[2]PT01'!C28+'[3]PT01'!C28+'[4]PT01'!C28+'[5]PT01'!C28+'[6]PT01'!C28+'[7]PT01'!C28+'[8]PT01'!C28+'[9]PT01'!C28</f>
        <v>0</v>
      </c>
      <c r="D28" s="228">
        <f>'[1]PT01'!D28+'[2]PT01'!D28+'[3]PT01'!D28+'[4]PT01'!D28+'[5]PT01'!D28+'[6]PT01'!D28+'[7]PT01'!D28+'[8]PT01'!D28+'[9]PT01'!D28</f>
        <v>0</v>
      </c>
      <c r="E28" s="475"/>
      <c r="F28" s="475"/>
    </row>
    <row r="29" spans="1:6" s="2" customFormat="1" ht="18" customHeight="1">
      <c r="A29" s="442" t="s">
        <v>23</v>
      </c>
      <c r="B29" s="443" t="s">
        <v>110</v>
      </c>
      <c r="C29" s="440">
        <f>SUM(C30:C33)</f>
        <v>1039</v>
      </c>
      <c r="D29" s="440">
        <f>SUM(D30:D33)</f>
        <v>869</v>
      </c>
      <c r="E29" s="474">
        <f>C29-'01'!Q10</f>
        <v>0</v>
      </c>
      <c r="F29" s="474">
        <f>D29-'01'!Q24</f>
        <v>0</v>
      </c>
    </row>
    <row r="30" spans="1:6" s="2" customFormat="1" ht="18" customHeight="1">
      <c r="A30" s="28" t="s">
        <v>76</v>
      </c>
      <c r="B30" s="29" t="s">
        <v>63</v>
      </c>
      <c r="C30" s="228">
        <f>'[1]PT01'!C30+'[2]PT01'!C30+'[3]PT01'!C30+'[4]PT01'!C30+'[5]PT01'!C30+'[6]PT01'!C30+'[7]PT01'!C30+'[8]PT01'!C30+'[9]PT01'!C30</f>
        <v>900</v>
      </c>
      <c r="D30" s="228">
        <f>'[1]PT01'!D30+'[2]PT01'!D30+'[3]PT01'!D30+'[4]PT01'!D30+'[5]PT01'!D30+'[6]PT01'!D30+'[7]PT01'!D30+'[8]PT01'!D30+'[9]PT01'!D30</f>
        <v>775</v>
      </c>
      <c r="E30" s="469"/>
      <c r="F30" s="445"/>
    </row>
    <row r="31" spans="1:6" s="17" customFormat="1" ht="18" customHeight="1">
      <c r="A31" s="28" t="s">
        <v>51</v>
      </c>
      <c r="B31" s="29" t="s">
        <v>64</v>
      </c>
      <c r="C31" s="228">
        <f>'[1]PT01'!C31+'[2]PT01'!C31+'[3]PT01'!C31+'[4]PT01'!C31+'[5]PT01'!C31+'[6]PT01'!C31+'[7]PT01'!C31+'[8]PT01'!C31+'[9]PT01'!C31</f>
        <v>0</v>
      </c>
      <c r="D31" s="228">
        <f>'[1]PT01'!D31+'[2]PT01'!D31+'[3]PT01'!D31+'[4]PT01'!D31+'[5]PT01'!D31+'[6]PT01'!D31+'[7]PT01'!D31+'[8]PT01'!D31+'[9]PT01'!D31</f>
        <v>0</v>
      </c>
      <c r="E31" s="470"/>
      <c r="F31" s="471"/>
    </row>
    <row r="32" spans="1:6" s="17" customFormat="1" ht="18" customHeight="1">
      <c r="A32" s="28" t="s">
        <v>52</v>
      </c>
      <c r="B32" s="29" t="s">
        <v>65</v>
      </c>
      <c r="C32" s="228">
        <f>'[1]PT01'!C32+'[2]PT01'!C32+'[3]PT01'!C32+'[4]PT01'!C32+'[5]PT01'!C32+'[6]PT01'!C32+'[7]PT01'!C32+'[8]PT01'!C32+'[9]PT01'!C32</f>
        <v>139</v>
      </c>
      <c r="D32" s="228">
        <f>'[1]PT01'!D32+'[2]PT01'!D32+'[3]PT01'!D32+'[4]PT01'!D32+'[5]PT01'!D32+'[6]PT01'!D32+'[7]PT01'!D32+'[8]PT01'!D32+'[9]PT01'!D32</f>
        <v>94</v>
      </c>
      <c r="E32" s="470"/>
      <c r="F32" s="471"/>
    </row>
    <row r="33" spans="1:6" s="18" customFormat="1" ht="18" customHeight="1">
      <c r="A33" s="28" t="s">
        <v>117</v>
      </c>
      <c r="B33" s="29" t="s">
        <v>130</v>
      </c>
      <c r="C33" s="228">
        <f>'[1]PT01'!C33+'[2]PT01'!C33+'[3]PT01'!C33+'[4]PT01'!C33+'[5]PT01'!C33+'[6]PT01'!C33+'[7]PT01'!C33+'[8]PT01'!C33+'[9]PT01'!C33</f>
        <v>0</v>
      </c>
      <c r="D33" s="228">
        <f>'[1]PT01'!D33+'[2]PT01'!D33+'[3]PT01'!D33+'[4]PT01'!D33+'[5]PT01'!D33+'[6]PT01'!D33+'[7]PT01'!D33+'[8]PT01'!D33+'[9]PT01'!D33</f>
        <v>0</v>
      </c>
      <c r="E33" s="470"/>
      <c r="F33" s="471"/>
    </row>
    <row r="34" spans="1:6" s="18" customFormat="1" ht="18" customHeight="1">
      <c r="A34" s="442" t="s">
        <v>24</v>
      </c>
      <c r="B34" s="443" t="s">
        <v>135</v>
      </c>
      <c r="C34" s="440">
        <f>PLChuaDieuKien!E6</f>
        <v>1420</v>
      </c>
      <c r="D34" s="441">
        <f>PLChuaDieuKien!E20</f>
        <v>1126</v>
      </c>
      <c r="E34" s="472"/>
      <c r="F34" s="471"/>
    </row>
    <row r="35" spans="1:6" s="18" customFormat="1" ht="42" customHeight="1">
      <c r="A35" s="589" t="s">
        <v>140</v>
      </c>
      <c r="B35" s="589"/>
      <c r="C35" s="589"/>
      <c r="D35" s="589"/>
      <c r="E35" s="446"/>
      <c r="F35" s="446"/>
    </row>
    <row r="36" spans="1:4" ht="15.75">
      <c r="A36" s="590" t="s">
        <v>301</v>
      </c>
      <c r="B36" s="590"/>
      <c r="C36" s="590"/>
      <c r="D36" s="590"/>
    </row>
  </sheetData>
  <sheetProtection formatCells="0" formatColumns="0" formatRows="0"/>
  <mergeCells count="4">
    <mergeCell ref="A1:D1"/>
    <mergeCell ref="A2:B2"/>
    <mergeCell ref="A35:D35"/>
    <mergeCell ref="A36:D36"/>
  </mergeCells>
  <printOptions/>
  <pageMargins left="0.17" right="0.17"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zoomScale="85" zoomScaleNormal="85" zoomScaleSheetLayoutView="80" zoomScalePageLayoutView="0" workbookViewId="0" topLeftCell="A13">
      <selection activeCell="E2" sqref="E2"/>
    </sheetView>
  </sheetViews>
  <sheetFormatPr defaultColWidth="9.00390625" defaultRowHeight="15.75"/>
  <cols>
    <col min="1" max="1" width="3.75390625" style="4" customWidth="1"/>
    <col min="2" max="2" width="26.50390625" style="4" customWidth="1"/>
    <col min="3" max="3" width="10.75390625" style="4" customWidth="1"/>
    <col min="4" max="4" width="10.00390625" style="4" customWidth="1"/>
    <col min="5" max="5" width="9.00390625" style="4" customWidth="1"/>
    <col min="6" max="6" width="7.125" style="4" customWidth="1"/>
    <col min="7" max="7" width="7.00390625" style="4" customWidth="1"/>
    <col min="8" max="10" width="10.625" style="4" customWidth="1"/>
    <col min="11" max="11" width="9.875" style="4" customWidth="1"/>
    <col min="12" max="12" width="9.375" style="4" customWidth="1"/>
    <col min="13" max="13" width="7.625" style="8" customWidth="1"/>
    <col min="14" max="14" width="9.00390625" style="8" customWidth="1"/>
    <col min="15" max="15" width="7.75390625" style="8" customWidth="1"/>
    <col min="16" max="16" width="7.25390625" style="8" customWidth="1"/>
    <col min="17" max="17" width="8.50390625" style="8" customWidth="1"/>
    <col min="18" max="18" width="7.00390625" style="8" customWidth="1"/>
    <col min="19" max="19" width="8.375" style="8" customWidth="1"/>
    <col min="20" max="20" width="9.375" style="8" customWidth="1"/>
    <col min="21" max="21" width="7.375" style="8" customWidth="1"/>
    <col min="22" max="23" width="9.00390625" style="447" customWidth="1"/>
    <col min="24" max="16384" width="9.00390625" style="4" customWidth="1"/>
  </cols>
  <sheetData>
    <row r="1" spans="1:21" ht="65.25" customHeight="1">
      <c r="A1" s="611" t="s">
        <v>319</v>
      </c>
      <c r="B1" s="611"/>
      <c r="C1" s="611"/>
      <c r="D1" s="611"/>
      <c r="E1" s="558" t="s">
        <v>413</v>
      </c>
      <c r="F1" s="558"/>
      <c r="G1" s="558"/>
      <c r="H1" s="558"/>
      <c r="I1" s="558"/>
      <c r="J1" s="558"/>
      <c r="K1" s="558"/>
      <c r="L1" s="558"/>
      <c r="M1" s="558"/>
      <c r="N1" s="558"/>
      <c r="O1" s="558"/>
      <c r="P1" s="609" t="str">
        <f>TT!C2</f>
        <v>Đơn vị  báo cáo: 
Cục THADS tỉnh Bà Rịa-Vũng Tàu
Đơn vị nhận báo cáo: 
Tổng Cục Thi hành án dân sự</v>
      </c>
      <c r="Q1" s="609"/>
      <c r="R1" s="609"/>
      <c r="S1" s="609"/>
      <c r="T1" s="609"/>
      <c r="U1" s="609"/>
    </row>
    <row r="2" spans="1:21" ht="17.25" customHeight="1">
      <c r="A2" s="23"/>
      <c r="B2" s="25"/>
      <c r="C2" s="25"/>
      <c r="D2" s="6"/>
      <c r="E2" s="6"/>
      <c r="F2" s="6"/>
      <c r="G2" s="6"/>
      <c r="H2" s="32"/>
      <c r="I2" s="33"/>
      <c r="J2" s="34"/>
      <c r="K2" s="34"/>
      <c r="L2" s="34"/>
      <c r="M2" s="35"/>
      <c r="N2" s="24"/>
      <c r="O2" s="24"/>
      <c r="P2" s="612" t="s">
        <v>161</v>
      </c>
      <c r="Q2" s="612"/>
      <c r="R2" s="612"/>
      <c r="S2" s="612"/>
      <c r="T2" s="612"/>
      <c r="U2" s="612"/>
    </row>
    <row r="3" spans="1:23" s="11" customFormat="1" ht="15.75" customHeight="1">
      <c r="A3" s="613" t="s">
        <v>136</v>
      </c>
      <c r="B3" s="613" t="s">
        <v>157</v>
      </c>
      <c r="C3" s="605" t="s">
        <v>134</v>
      </c>
      <c r="D3" s="605" t="s">
        <v>4</v>
      </c>
      <c r="E3" s="605"/>
      <c r="F3" s="605" t="s">
        <v>36</v>
      </c>
      <c r="G3" s="610" t="s">
        <v>158</v>
      </c>
      <c r="H3" s="605" t="s">
        <v>37</v>
      </c>
      <c r="I3" s="606" t="s">
        <v>4</v>
      </c>
      <c r="J3" s="607"/>
      <c r="K3" s="607"/>
      <c r="L3" s="607"/>
      <c r="M3" s="607"/>
      <c r="N3" s="607"/>
      <c r="O3" s="607"/>
      <c r="P3" s="607"/>
      <c r="Q3" s="607"/>
      <c r="R3" s="607"/>
      <c r="S3" s="607"/>
      <c r="T3" s="600" t="s">
        <v>103</v>
      </c>
      <c r="U3" s="603" t="s">
        <v>160</v>
      </c>
      <c r="V3" s="448"/>
      <c r="W3" s="448"/>
    </row>
    <row r="4" spans="1:23" s="12" customFormat="1" ht="15.75" customHeight="1">
      <c r="A4" s="614"/>
      <c r="B4" s="614"/>
      <c r="C4" s="605"/>
      <c r="D4" s="605" t="s">
        <v>137</v>
      </c>
      <c r="E4" s="605" t="s">
        <v>62</v>
      </c>
      <c r="F4" s="605"/>
      <c r="G4" s="610"/>
      <c r="H4" s="605"/>
      <c r="I4" s="605" t="s">
        <v>61</v>
      </c>
      <c r="J4" s="605" t="s">
        <v>4</v>
      </c>
      <c r="K4" s="605"/>
      <c r="L4" s="605"/>
      <c r="M4" s="605"/>
      <c r="N4" s="605"/>
      <c r="O4" s="605"/>
      <c r="P4" s="605"/>
      <c r="Q4" s="610" t="s">
        <v>139</v>
      </c>
      <c r="R4" s="605" t="s">
        <v>148</v>
      </c>
      <c r="S4" s="608" t="s">
        <v>81</v>
      </c>
      <c r="T4" s="601"/>
      <c r="U4" s="604"/>
      <c r="V4" s="449"/>
      <c r="W4" s="449"/>
    </row>
    <row r="5" spans="1:23" s="11" customFormat="1" ht="15.75" customHeight="1">
      <c r="A5" s="614"/>
      <c r="B5" s="614"/>
      <c r="C5" s="605"/>
      <c r="D5" s="605"/>
      <c r="E5" s="605"/>
      <c r="F5" s="605"/>
      <c r="G5" s="610"/>
      <c r="H5" s="605"/>
      <c r="I5" s="605"/>
      <c r="J5" s="605" t="s">
        <v>96</v>
      </c>
      <c r="K5" s="605" t="s">
        <v>4</v>
      </c>
      <c r="L5" s="605"/>
      <c r="M5" s="605"/>
      <c r="N5" s="605" t="s">
        <v>42</v>
      </c>
      <c r="O5" s="605" t="s">
        <v>147</v>
      </c>
      <c r="P5" s="605" t="s">
        <v>46</v>
      </c>
      <c r="Q5" s="610"/>
      <c r="R5" s="605"/>
      <c r="S5" s="608"/>
      <c r="T5" s="601"/>
      <c r="U5" s="604"/>
      <c r="V5" s="448"/>
      <c r="W5" s="448"/>
    </row>
    <row r="6" spans="1:23" s="11" customFormat="1" ht="15.75" customHeight="1">
      <c r="A6" s="614"/>
      <c r="B6" s="614"/>
      <c r="C6" s="605"/>
      <c r="D6" s="605"/>
      <c r="E6" s="605"/>
      <c r="F6" s="605"/>
      <c r="G6" s="610"/>
      <c r="H6" s="605"/>
      <c r="I6" s="605"/>
      <c r="J6" s="605"/>
      <c r="K6" s="605"/>
      <c r="L6" s="605"/>
      <c r="M6" s="605"/>
      <c r="N6" s="605"/>
      <c r="O6" s="605"/>
      <c r="P6" s="605"/>
      <c r="Q6" s="610"/>
      <c r="R6" s="605"/>
      <c r="S6" s="608"/>
      <c r="T6" s="601"/>
      <c r="U6" s="604"/>
      <c r="V6" s="448"/>
      <c r="W6" s="448"/>
    </row>
    <row r="7" spans="1:23" s="11" customFormat="1" ht="57" customHeight="1">
      <c r="A7" s="615"/>
      <c r="B7" s="615"/>
      <c r="C7" s="605"/>
      <c r="D7" s="605"/>
      <c r="E7" s="605"/>
      <c r="F7" s="605"/>
      <c r="G7" s="610"/>
      <c r="H7" s="605"/>
      <c r="I7" s="605"/>
      <c r="J7" s="605"/>
      <c r="K7" s="54" t="s">
        <v>39</v>
      </c>
      <c r="L7" s="54" t="s">
        <v>138</v>
      </c>
      <c r="M7" s="54" t="s">
        <v>156</v>
      </c>
      <c r="N7" s="605"/>
      <c r="O7" s="605"/>
      <c r="P7" s="605"/>
      <c r="Q7" s="610"/>
      <c r="R7" s="605"/>
      <c r="S7" s="608"/>
      <c r="T7" s="602"/>
      <c r="U7" s="604"/>
      <c r="V7" s="448"/>
      <c r="W7" s="450"/>
    </row>
    <row r="8" spans="1:21" ht="18" customHeight="1">
      <c r="A8" s="616" t="s">
        <v>3</v>
      </c>
      <c r="B8" s="617"/>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row>
    <row r="9" spans="1:23" ht="15.75" customHeight="1">
      <c r="A9" s="618" t="s">
        <v>10</v>
      </c>
      <c r="B9" s="619"/>
      <c r="C9" s="304">
        <f>C10+C24</f>
        <v>2963561862.375</v>
      </c>
      <c r="D9" s="304">
        <f aca="true" t="shared" si="0" ref="D9:T9">D10+D24</f>
        <v>2496771218.026</v>
      </c>
      <c r="E9" s="304">
        <f t="shared" si="0"/>
        <v>466790644.34900004</v>
      </c>
      <c r="F9" s="304">
        <f t="shared" si="0"/>
        <v>29827800.667</v>
      </c>
      <c r="G9" s="304">
        <f t="shared" si="0"/>
        <v>82100</v>
      </c>
      <c r="H9" s="304">
        <f t="shared" si="0"/>
        <v>2933651961.7079997</v>
      </c>
      <c r="I9" s="304">
        <f t="shared" si="0"/>
        <v>1330653958.67</v>
      </c>
      <c r="J9" s="304">
        <f t="shared" si="0"/>
        <v>429871151.30899996</v>
      </c>
      <c r="K9" s="304">
        <f t="shared" si="0"/>
        <v>364023002.30899996</v>
      </c>
      <c r="L9" s="304">
        <f t="shared" si="0"/>
        <v>65848149</v>
      </c>
      <c r="M9" s="304">
        <f t="shared" si="0"/>
        <v>0</v>
      </c>
      <c r="N9" s="304">
        <f t="shared" si="0"/>
        <v>896992963.3610001</v>
      </c>
      <c r="O9" s="304">
        <f t="shared" si="0"/>
        <v>1787443</v>
      </c>
      <c r="P9" s="304">
        <f t="shared" si="0"/>
        <v>2002401</v>
      </c>
      <c r="Q9" s="304">
        <f t="shared" si="0"/>
        <v>1429341154.0379999</v>
      </c>
      <c r="R9" s="304">
        <f t="shared" si="0"/>
        <v>156890678</v>
      </c>
      <c r="S9" s="304">
        <f t="shared" si="0"/>
        <v>16766171</v>
      </c>
      <c r="T9" s="304">
        <f t="shared" si="0"/>
        <v>2503780810.399</v>
      </c>
      <c r="U9" s="237">
        <f>IF(I9&lt;&gt;0,J9/I9,"")</f>
        <v>0.3230525475899533</v>
      </c>
      <c r="V9" s="452">
        <f>C9-F9-G9-H9</f>
        <v>0</v>
      </c>
      <c r="W9" s="452">
        <f>H9-SUM(K9:S9)</f>
        <v>0</v>
      </c>
    </row>
    <row r="10" spans="1:23" ht="15.75" customHeight="1">
      <c r="A10" s="213" t="s">
        <v>0</v>
      </c>
      <c r="B10" s="214" t="s">
        <v>89</v>
      </c>
      <c r="C10" s="305">
        <f>SUM(C11:C23)</f>
        <v>91049029.015</v>
      </c>
      <c r="D10" s="305">
        <f aca="true" t="shared" si="1" ref="D10:T10">SUM(D11:D23)</f>
        <v>70388120.761</v>
      </c>
      <c r="E10" s="305">
        <f t="shared" si="1"/>
        <v>20660908.254</v>
      </c>
      <c r="F10" s="305">
        <f t="shared" si="1"/>
        <v>259528</v>
      </c>
      <c r="G10" s="305">
        <f t="shared" si="1"/>
        <v>82100</v>
      </c>
      <c r="H10" s="305">
        <f t="shared" si="1"/>
        <v>90707401.015</v>
      </c>
      <c r="I10" s="305">
        <f t="shared" si="1"/>
        <v>53934396.295</v>
      </c>
      <c r="J10" s="305">
        <f t="shared" si="1"/>
        <v>18526647.774</v>
      </c>
      <c r="K10" s="305">
        <f t="shared" si="1"/>
        <v>18373077.774</v>
      </c>
      <c r="L10" s="305">
        <f t="shared" si="1"/>
        <v>153570</v>
      </c>
      <c r="M10" s="305">
        <f t="shared" si="1"/>
        <v>0</v>
      </c>
      <c r="N10" s="305">
        <f t="shared" si="1"/>
        <v>35406748.521</v>
      </c>
      <c r="O10" s="305">
        <f t="shared" si="1"/>
        <v>0</v>
      </c>
      <c r="P10" s="305">
        <f t="shared" si="1"/>
        <v>1000</v>
      </c>
      <c r="Q10" s="305">
        <f t="shared" si="1"/>
        <v>35184472.72</v>
      </c>
      <c r="R10" s="305">
        <f t="shared" si="1"/>
        <v>1313436</v>
      </c>
      <c r="S10" s="305">
        <f t="shared" si="1"/>
        <v>275096</v>
      </c>
      <c r="T10" s="305">
        <f t="shared" si="1"/>
        <v>72180753.241</v>
      </c>
      <c r="U10" s="237">
        <f aca="true" t="shared" si="2" ref="U10:U37">IF(I10&lt;&gt;0,J10/I10,"")</f>
        <v>0.3435033864598484</v>
      </c>
      <c r="V10" s="452">
        <f aca="true" t="shared" si="3" ref="V10:V37">C10-F10-G10-H10</f>
        <v>0</v>
      </c>
      <c r="W10" s="452">
        <f aca="true" t="shared" si="4" ref="W10:W37">H10-SUM(K10:S10)</f>
        <v>0</v>
      </c>
    </row>
    <row r="11" spans="1:23" ht="15.75" customHeight="1">
      <c r="A11" s="215" t="s">
        <v>13</v>
      </c>
      <c r="B11" s="216" t="s">
        <v>31</v>
      </c>
      <c r="C11" s="304">
        <f>D11+E11</f>
        <v>23894131.001000002</v>
      </c>
      <c r="D11" s="238">
        <f>'[1]02'!D11+'[2]02'!D11+'[3]02'!D11+'[4]02'!D11+'[5]02'!D11+'[6]02'!D11+'[7]02'!D11+'[8]02'!D11+'[9]02'!D11</f>
        <v>18441509.034</v>
      </c>
      <c r="E11" s="238">
        <f>'[1]02'!E11+'[2]02'!E11+'[3]02'!E11+'[4]02'!E11+'[5]02'!E11+'[6]02'!E11+'[7]02'!E11+'[8]02'!E11+'[9]02'!E11</f>
        <v>5452621.967</v>
      </c>
      <c r="F11" s="238">
        <f>'[1]02'!F11+'[2]02'!F11+'[3]02'!F11+'[4]02'!F11+'[5]02'!F11+'[6]02'!F11+'[7]02'!F11+'[8]02'!F11+'[9]02'!F11</f>
        <v>7126</v>
      </c>
      <c r="G11" s="238">
        <f>'[1]02'!G11+'[2]02'!G11+'[3]02'!G11+'[4]02'!G11+'[5]02'!G11+'[6]02'!G11+'[7]02'!G11+'[8]02'!G11+'[9]02'!G11</f>
        <v>82100</v>
      </c>
      <c r="H11" s="304">
        <f>I11+Q11+R11+S11</f>
        <v>23804905.001</v>
      </c>
      <c r="I11" s="304">
        <f>J11+N11+O11+P11</f>
        <v>17428678.876</v>
      </c>
      <c r="J11" s="306">
        <f>K11+L11+M11</f>
        <v>4796278.62</v>
      </c>
      <c r="K11" s="238">
        <f>'[1]02'!K11+'[2]02'!K11+'[3]02'!K11+'[4]02'!K11+'[5]02'!K11+'[6]02'!K11+'[7]02'!K11+'[8]02'!K11+'[9]02'!K11</f>
        <v>4708201.62</v>
      </c>
      <c r="L11" s="238">
        <f>'[1]02'!L11+'[2]02'!L11+'[3]02'!L11+'[4]02'!L11+'[5]02'!L11+'[6]02'!L11+'[7]02'!L11+'[8]02'!L11+'[9]02'!L11</f>
        <v>88077</v>
      </c>
      <c r="M11" s="238">
        <f>'[1]02'!M11+'[2]02'!M11+'[3]02'!M11+'[4]02'!M11+'[5]02'!M11+'[6]02'!M11+'[7]02'!M11+'[8]02'!M11+'[9]02'!M11</f>
        <v>0</v>
      </c>
      <c r="N11" s="238">
        <f>'[1]02'!N11+'[2]02'!N11+'[3]02'!N11+'[4]02'!N11+'[5]02'!N11+'[6]02'!N11+'[7]02'!N11+'[8]02'!N11+'[9]02'!N11</f>
        <v>12631400.256</v>
      </c>
      <c r="O11" s="238">
        <f>'[1]02'!O11+'[2]02'!O11+'[3]02'!O11+'[4]02'!O11+'[5]02'!O11+'[6]02'!O11+'[7]02'!O11+'[8]02'!O11+'[9]02'!O11</f>
        <v>0</v>
      </c>
      <c r="P11" s="238">
        <f>'[1]02'!P11+'[2]02'!P11+'[3]02'!P11+'[4]02'!P11+'[5]02'!P11+'[6]02'!P11+'[7]02'!P11+'[8]02'!P11+'[9]02'!P11</f>
        <v>1000</v>
      </c>
      <c r="Q11" s="238">
        <f>'[1]02'!Q11+'[2]02'!Q11+'[3]02'!Q11+'[4]02'!Q11+'[5]02'!Q11+'[6]02'!Q11+'[7]02'!Q11+'[8]02'!Q11+'[9]02'!Q11</f>
        <v>5481390.125</v>
      </c>
      <c r="R11" s="238">
        <f>'[1]02'!R11+'[2]02'!R11+'[3]02'!R11+'[4]02'!R11+'[5]02'!R11+'[6]02'!R11+'[7]02'!R11+'[8]02'!R11+'[9]02'!R11</f>
        <v>619740</v>
      </c>
      <c r="S11" s="238">
        <f>'[1]02'!S11+'[2]02'!S11+'[3]02'!S11+'[4]02'!S11+'[5]02'!S11+'[6]02'!S11+'[7]02'!S11+'[8]02'!S11+'[9]02'!S11</f>
        <v>275096</v>
      </c>
      <c r="T11" s="304">
        <f>SUM(N11:S11)</f>
        <v>19008626.380999997</v>
      </c>
      <c r="U11" s="237">
        <f t="shared" si="2"/>
        <v>0.2751946176829657</v>
      </c>
      <c r="V11" s="452">
        <f t="shared" si="3"/>
        <v>0</v>
      </c>
      <c r="W11" s="452">
        <f t="shared" si="4"/>
        <v>0</v>
      </c>
    </row>
    <row r="12" spans="1:23" ht="15.75" customHeight="1">
      <c r="A12" s="215" t="s">
        <v>14</v>
      </c>
      <c r="B12" s="235" t="s">
        <v>33</v>
      </c>
      <c r="C12" s="304">
        <f aca="true" t="shared" si="5" ref="C12:C37">D12+E12</f>
        <v>26819080.225</v>
      </c>
      <c r="D12" s="238">
        <f>'[1]02'!D12+'[2]02'!D12+'[3]02'!D12+'[4]02'!D12+'[5]02'!D12+'[6]02'!D12+'[7]02'!D12+'[8]02'!D12+'[9]02'!D12</f>
        <v>21537312.225</v>
      </c>
      <c r="E12" s="238">
        <f>'[1]02'!E12+'[2]02'!E12+'[3]02'!E12+'[4]02'!E12+'[5]02'!E12+'[6]02'!E12+'[7]02'!E12+'[8]02'!E12+'[9]02'!E12</f>
        <v>5281768</v>
      </c>
      <c r="F12" s="238">
        <f>'[1]02'!F12+'[2]02'!F12+'[3]02'!F12+'[4]02'!F12+'[5]02'!F12+'[6]02'!F12+'[7]02'!F12+'[8]02'!F12+'[9]02'!F12</f>
        <v>0</v>
      </c>
      <c r="G12" s="238">
        <f>'[1]02'!G12+'[2]02'!G12+'[3]02'!G12+'[4]02'!G12+'[5]02'!G12+'[6]02'!G12+'[7]02'!G12+'[8]02'!G12+'[9]02'!G12</f>
        <v>0</v>
      </c>
      <c r="H12" s="304">
        <f aca="true" t="shared" si="6" ref="H12:H23">I12+Q12+R12+S12</f>
        <v>26819080.225</v>
      </c>
      <c r="I12" s="304">
        <f aca="true" t="shared" si="7" ref="I12:I37">J12+N12+O12+P12</f>
        <v>7723848.130000001</v>
      </c>
      <c r="J12" s="306">
        <f aca="true" t="shared" si="8" ref="J12:J23">K12+L12+M12</f>
        <v>2518472.151</v>
      </c>
      <c r="K12" s="238">
        <f>'[1]02'!K12+'[2]02'!K12+'[3]02'!K12+'[4]02'!K12+'[5]02'!K12+'[6]02'!K12+'[7]02'!K12+'[8]02'!K12+'[9]02'!K12</f>
        <v>2511479.151</v>
      </c>
      <c r="L12" s="238">
        <f>'[1]02'!L12+'[2]02'!L12+'[3]02'!L12+'[4]02'!L12+'[5]02'!L12+'[6]02'!L12+'[7]02'!L12+'[8]02'!L12+'[9]02'!L12</f>
        <v>6993</v>
      </c>
      <c r="M12" s="238">
        <f>'[1]02'!M12+'[2]02'!M12+'[3]02'!M12+'[4]02'!M12+'[5]02'!M12+'[6]02'!M12+'[7]02'!M12+'[8]02'!M12+'[9]02'!M12</f>
        <v>0</v>
      </c>
      <c r="N12" s="238">
        <f>'[1]02'!N12+'[2]02'!N12+'[3]02'!N12+'[4]02'!N12+'[5]02'!N12+'[6]02'!N12+'[7]02'!N12+'[8]02'!N12+'[9]02'!N12</f>
        <v>5205375.979</v>
      </c>
      <c r="O12" s="238">
        <f>'[1]02'!O12+'[2]02'!O12+'[3]02'!O12+'[4]02'!O12+'[5]02'!O12+'[6]02'!O12+'[7]02'!O12+'[8]02'!O12+'[9]02'!O12</f>
        <v>0</v>
      </c>
      <c r="P12" s="238">
        <f>'[1]02'!P12+'[2]02'!P12+'[3]02'!P12+'[4]02'!P12+'[5]02'!P12+'[6]02'!P12+'[7]02'!P12+'[8]02'!P12+'[9]02'!P12</f>
        <v>0</v>
      </c>
      <c r="Q12" s="238">
        <f>'[1]02'!Q12+'[2]02'!Q12+'[3]02'!Q12+'[4]02'!Q12+'[5]02'!Q12+'[6]02'!Q12+'[7]02'!Q12+'[8]02'!Q12+'[9]02'!Q12</f>
        <v>19063132.095</v>
      </c>
      <c r="R12" s="238">
        <f>'[1]02'!R12+'[2]02'!R12+'[3]02'!R12+'[4]02'!R12+'[5]02'!R12+'[6]02'!R12+'[7]02'!R12+'[8]02'!R12+'[9]02'!R12</f>
        <v>32100</v>
      </c>
      <c r="S12" s="238">
        <f>'[1]02'!S12+'[2]02'!S12+'[3]02'!S12+'[4]02'!S12+'[5]02'!S12+'[6]02'!S12+'[7]02'!S12+'[8]02'!S12+'[9]02'!S12</f>
        <v>0</v>
      </c>
      <c r="T12" s="304">
        <f aca="true" t="shared" si="9" ref="T12:T23">SUM(N12:S12)</f>
        <v>24300608.074</v>
      </c>
      <c r="U12" s="237">
        <f t="shared" si="2"/>
        <v>0.32606443169410165</v>
      </c>
      <c r="V12" s="452">
        <f t="shared" si="3"/>
        <v>0</v>
      </c>
      <c r="W12" s="452">
        <f t="shared" si="4"/>
        <v>0</v>
      </c>
    </row>
    <row r="13" spans="1:23" ht="15.75" customHeight="1">
      <c r="A13" s="215" t="s">
        <v>19</v>
      </c>
      <c r="B13" s="236" t="s">
        <v>141</v>
      </c>
      <c r="C13" s="304">
        <f t="shared" si="5"/>
        <v>783988</v>
      </c>
      <c r="D13" s="238">
        <f>'[1]02'!D13+'[2]02'!D13+'[3]02'!D13+'[4]02'!D13+'[5]02'!D13+'[6]02'!D13+'[7]02'!D13+'[8]02'!D13+'[9]02'!D13</f>
        <v>583328</v>
      </c>
      <c r="E13" s="238">
        <f>'[1]02'!E13+'[2]02'!E13+'[3]02'!E13+'[4]02'!E13+'[5]02'!E13+'[6]02'!E13+'[7]02'!E13+'[8]02'!E13+'[9]02'!E13</f>
        <v>200660</v>
      </c>
      <c r="F13" s="238">
        <f>'[1]02'!F13+'[2]02'!F13+'[3]02'!F13+'[4]02'!F13+'[5]02'!F13+'[6]02'!F13+'[7]02'!F13+'[8]02'!F13+'[9]02'!F13</f>
        <v>0</v>
      </c>
      <c r="G13" s="238">
        <f>'[1]02'!G13+'[2]02'!G13+'[3]02'!G13+'[4]02'!G13+'[5]02'!G13+'[6]02'!G13+'[7]02'!G13+'[8]02'!G13+'[9]02'!G13</f>
        <v>0</v>
      </c>
      <c r="H13" s="304">
        <f t="shared" si="6"/>
        <v>783988</v>
      </c>
      <c r="I13" s="304">
        <f t="shared" si="7"/>
        <v>718082</v>
      </c>
      <c r="J13" s="306">
        <f t="shared" si="8"/>
        <v>178187</v>
      </c>
      <c r="K13" s="238">
        <f>'[1]02'!K13+'[2]02'!K13+'[3]02'!K13+'[4]02'!K13+'[5]02'!K13+'[6]02'!K13+'[7]02'!K13+'[8]02'!K13+'[9]02'!K13</f>
        <v>178187</v>
      </c>
      <c r="L13" s="238">
        <f>'[1]02'!L13+'[2]02'!L13+'[3]02'!L13+'[4]02'!L13+'[5]02'!L13+'[6]02'!L13+'[7]02'!L13+'[8]02'!L13+'[9]02'!L13</f>
        <v>0</v>
      </c>
      <c r="M13" s="238">
        <f>'[1]02'!M13+'[2]02'!M13+'[3]02'!M13+'[4]02'!M13+'[5]02'!M13+'[6]02'!M13+'[7]02'!M13+'[8]02'!M13+'[9]02'!M13</f>
        <v>0</v>
      </c>
      <c r="N13" s="238">
        <f>'[1]02'!N13+'[2]02'!N13+'[3]02'!N13+'[4]02'!N13+'[5]02'!N13+'[6]02'!N13+'[7]02'!N13+'[8]02'!N13+'[9]02'!N13</f>
        <v>539895</v>
      </c>
      <c r="O13" s="238">
        <f>'[1]02'!O13+'[2]02'!O13+'[3]02'!O13+'[4]02'!O13+'[5]02'!O13+'[6]02'!O13+'[7]02'!O13+'[8]02'!O13+'[9]02'!O13</f>
        <v>0</v>
      </c>
      <c r="P13" s="238">
        <f>'[1]02'!P13+'[2]02'!P13+'[3]02'!P13+'[4]02'!P13+'[5]02'!P13+'[6]02'!P13+'[7]02'!P13+'[8]02'!P13+'[9]02'!P13</f>
        <v>0</v>
      </c>
      <c r="Q13" s="238">
        <f>'[1]02'!Q13+'[2]02'!Q13+'[3]02'!Q13+'[4]02'!Q13+'[5]02'!Q13+'[6]02'!Q13+'[7]02'!Q13+'[8]02'!Q13+'[9]02'!Q13</f>
        <v>65906</v>
      </c>
      <c r="R13" s="238">
        <f>'[1]02'!R13+'[2]02'!R13+'[3]02'!R13+'[4]02'!R13+'[5]02'!R13+'[6]02'!R13+'[7]02'!R13+'[8]02'!R13+'[9]02'!R13</f>
        <v>0</v>
      </c>
      <c r="S13" s="238">
        <f>'[1]02'!S13+'[2]02'!S13+'[3]02'!S13+'[4]02'!S13+'[5]02'!S13+'[6]02'!S13+'[7]02'!S13+'[8]02'!S13+'[9]02'!S13</f>
        <v>0</v>
      </c>
      <c r="T13" s="304">
        <f t="shared" si="9"/>
        <v>605801</v>
      </c>
      <c r="U13" s="237">
        <f t="shared" si="2"/>
        <v>0.24814296974440245</v>
      </c>
      <c r="V13" s="452">
        <f t="shared" si="3"/>
        <v>0</v>
      </c>
      <c r="W13" s="452">
        <f t="shared" si="4"/>
        <v>0</v>
      </c>
    </row>
    <row r="14" spans="1:23" ht="15.75" customHeight="1">
      <c r="A14" s="215" t="s">
        <v>22</v>
      </c>
      <c r="B14" s="216" t="s">
        <v>145</v>
      </c>
      <c r="C14" s="304">
        <f t="shared" si="5"/>
        <v>0</v>
      </c>
      <c r="D14" s="238">
        <f>'[1]02'!D14+'[2]02'!D14+'[3]02'!D14+'[4]02'!D14+'[5]02'!D14+'[6]02'!D14+'[7]02'!D14+'[8]02'!D14+'[9]02'!D14</f>
        <v>0</v>
      </c>
      <c r="E14" s="238">
        <f>'[1]02'!E14+'[2]02'!E14+'[3]02'!E14+'[4]02'!E14+'[5]02'!E14+'[6]02'!E14+'[7]02'!E14+'[8]02'!E14+'[9]02'!E14</f>
        <v>0</v>
      </c>
      <c r="F14" s="238">
        <f>'[1]02'!F14+'[2]02'!F14+'[3]02'!F14+'[4]02'!F14+'[5]02'!F14+'[6]02'!F14+'[7]02'!F14+'[8]02'!F14+'[9]02'!F14</f>
        <v>0</v>
      </c>
      <c r="G14" s="238">
        <f>'[1]02'!G14+'[2]02'!G14+'[3]02'!G14+'[4]02'!G14+'[5]02'!G14+'[6]02'!G14+'[7]02'!G14+'[8]02'!G14+'[9]02'!G14</f>
        <v>0</v>
      </c>
      <c r="H14" s="304">
        <f t="shared" si="6"/>
        <v>0</v>
      </c>
      <c r="I14" s="304">
        <f t="shared" si="7"/>
        <v>0</v>
      </c>
      <c r="J14" s="306">
        <f t="shared" si="8"/>
        <v>0</v>
      </c>
      <c r="K14" s="238">
        <f>'[1]02'!K14+'[2]02'!K14+'[3]02'!K14+'[4]02'!K14+'[5]02'!K14+'[6]02'!K14+'[7]02'!K14+'[8]02'!K14+'[9]02'!K14</f>
        <v>0</v>
      </c>
      <c r="L14" s="238">
        <f>'[1]02'!L14+'[2]02'!L14+'[3]02'!L14+'[4]02'!L14+'[5]02'!L14+'[6]02'!L14+'[7]02'!L14+'[8]02'!L14+'[9]02'!L14</f>
        <v>0</v>
      </c>
      <c r="M14" s="238">
        <f>'[1]02'!M14+'[2]02'!M14+'[3]02'!M14+'[4]02'!M14+'[5]02'!M14+'[6]02'!M14+'[7]02'!M14+'[8]02'!M14+'[9]02'!M14</f>
        <v>0</v>
      </c>
      <c r="N14" s="238">
        <f>'[1]02'!N14+'[2]02'!N14+'[3]02'!N14+'[4]02'!N14+'[5]02'!N14+'[6]02'!N14+'[7]02'!N14+'[8]02'!N14+'[9]02'!N14</f>
        <v>0</v>
      </c>
      <c r="O14" s="238">
        <f>'[1]02'!O14+'[2]02'!O14+'[3]02'!O14+'[4]02'!O14+'[5]02'!O14+'[6]02'!O14+'[7]02'!O14+'[8]02'!O14+'[9]02'!O14</f>
        <v>0</v>
      </c>
      <c r="P14" s="238">
        <f>'[1]02'!P14+'[2]02'!P14+'[3]02'!P14+'[4]02'!P14+'[5]02'!P14+'[6]02'!P14+'[7]02'!P14+'[8]02'!P14+'[9]02'!P14</f>
        <v>0</v>
      </c>
      <c r="Q14" s="238">
        <f>'[1]02'!Q14+'[2]02'!Q14+'[3]02'!Q14+'[4]02'!Q14+'[5]02'!Q14+'[6]02'!Q14+'[7]02'!Q14+'[8]02'!Q14+'[9]02'!Q14</f>
        <v>0</v>
      </c>
      <c r="R14" s="238">
        <f>'[1]02'!R14+'[2]02'!R14+'[3]02'!R14+'[4]02'!R14+'[5]02'!R14+'[6]02'!R14+'[7]02'!R14+'[8]02'!R14+'[9]02'!R14</f>
        <v>0</v>
      </c>
      <c r="S14" s="238">
        <f>'[1]02'!S14+'[2]02'!S14+'[3]02'!S14+'[4]02'!S14+'[5]02'!S14+'[6]02'!S14+'[7]02'!S14+'[8]02'!S14+'[9]02'!S14</f>
        <v>0</v>
      </c>
      <c r="T14" s="304">
        <f t="shared" si="9"/>
        <v>0</v>
      </c>
      <c r="U14" s="237">
        <f t="shared" si="2"/>
      </c>
      <c r="V14" s="452">
        <f t="shared" si="3"/>
        <v>0</v>
      </c>
      <c r="W14" s="452">
        <f t="shared" si="4"/>
        <v>0</v>
      </c>
    </row>
    <row r="15" spans="1:23" ht="15.75" customHeight="1">
      <c r="A15" s="215" t="s">
        <v>23</v>
      </c>
      <c r="B15" s="217" t="s">
        <v>144</v>
      </c>
      <c r="C15" s="304">
        <f t="shared" si="5"/>
        <v>0</v>
      </c>
      <c r="D15" s="238">
        <f>'[1]02'!D15+'[2]02'!D15+'[3]02'!D15+'[4]02'!D15+'[5]02'!D15+'[6]02'!D15+'[7]02'!D15+'[8]02'!D15+'[9]02'!D15</f>
        <v>0</v>
      </c>
      <c r="E15" s="238">
        <f>'[1]02'!E15+'[2]02'!E15+'[3]02'!E15+'[4]02'!E15+'[5]02'!E15+'[6]02'!E15+'[7]02'!E15+'[8]02'!E15+'[9]02'!E15</f>
        <v>0</v>
      </c>
      <c r="F15" s="238">
        <f>'[1]02'!F15+'[2]02'!F15+'[3]02'!F15+'[4]02'!F15+'[5]02'!F15+'[6]02'!F15+'[7]02'!F15+'[8]02'!F15+'[9]02'!F15</f>
        <v>0</v>
      </c>
      <c r="G15" s="238">
        <f>'[1]02'!G15+'[2]02'!G15+'[3]02'!G15+'[4]02'!G15+'[5]02'!G15+'[6]02'!G15+'[7]02'!G15+'[8]02'!G15+'[9]02'!G15</f>
        <v>0</v>
      </c>
      <c r="H15" s="304">
        <f t="shared" si="6"/>
        <v>0</v>
      </c>
      <c r="I15" s="304">
        <f t="shared" si="7"/>
        <v>0</v>
      </c>
      <c r="J15" s="306">
        <f t="shared" si="8"/>
        <v>0</v>
      </c>
      <c r="K15" s="238">
        <f>'[1]02'!K15+'[2]02'!K15+'[3]02'!K15+'[4]02'!K15+'[5]02'!K15+'[6]02'!K15+'[7]02'!K15+'[8]02'!K15+'[9]02'!K15</f>
        <v>0</v>
      </c>
      <c r="L15" s="238">
        <f>'[1]02'!L15+'[2]02'!L15+'[3]02'!L15+'[4]02'!L15+'[5]02'!L15+'[6]02'!L15+'[7]02'!L15+'[8]02'!L15+'[9]02'!L15</f>
        <v>0</v>
      </c>
      <c r="M15" s="238">
        <f>'[1]02'!M15+'[2]02'!M15+'[3]02'!M15+'[4]02'!M15+'[5]02'!M15+'[6]02'!M15+'[7]02'!M15+'[8]02'!M15+'[9]02'!M15</f>
        <v>0</v>
      </c>
      <c r="N15" s="238">
        <f>'[1]02'!N15+'[2]02'!N15+'[3]02'!N15+'[4]02'!N15+'[5]02'!N15+'[6]02'!N15+'[7]02'!N15+'[8]02'!N15+'[9]02'!N15</f>
        <v>0</v>
      </c>
      <c r="O15" s="238">
        <f>'[1]02'!O15+'[2]02'!O15+'[3]02'!O15+'[4]02'!O15+'[5]02'!O15+'[6]02'!O15+'[7]02'!O15+'[8]02'!O15+'[9]02'!O15</f>
        <v>0</v>
      </c>
      <c r="P15" s="238">
        <f>'[1]02'!P15+'[2]02'!P15+'[3]02'!P15+'[4]02'!P15+'[5]02'!P15+'[6]02'!P15+'[7]02'!P15+'[8]02'!P15+'[9]02'!P15</f>
        <v>0</v>
      </c>
      <c r="Q15" s="238">
        <f>'[1]02'!Q15+'[2]02'!Q15+'[3]02'!Q15+'[4]02'!Q15+'[5]02'!Q15+'[6]02'!Q15+'[7]02'!Q15+'[8]02'!Q15+'[9]02'!Q15</f>
        <v>0</v>
      </c>
      <c r="R15" s="238">
        <f>'[1]02'!R15+'[2]02'!R15+'[3]02'!R15+'[4]02'!R15+'[5]02'!R15+'[6]02'!R15+'[7]02'!R15+'[8]02'!R15+'[9]02'!R15</f>
        <v>0</v>
      </c>
      <c r="S15" s="238">
        <f>'[1]02'!S15+'[2]02'!S15+'[3]02'!S15+'[4]02'!S15+'[5]02'!S15+'[6]02'!S15+'[7]02'!S15+'[8]02'!S15+'[9]02'!S15</f>
        <v>0</v>
      </c>
      <c r="T15" s="304">
        <f t="shared" si="9"/>
        <v>0</v>
      </c>
      <c r="U15" s="237">
        <f t="shared" si="2"/>
      </c>
      <c r="V15" s="452">
        <f t="shared" si="3"/>
        <v>0</v>
      </c>
      <c r="W15" s="452">
        <f t="shared" si="4"/>
        <v>0</v>
      </c>
    </row>
    <row r="16" spans="1:23" ht="15.75" customHeight="1">
      <c r="A16" s="215" t="s">
        <v>24</v>
      </c>
      <c r="B16" s="216" t="s">
        <v>128</v>
      </c>
      <c r="C16" s="304">
        <f t="shared" si="5"/>
        <v>27500882.789</v>
      </c>
      <c r="D16" s="238">
        <f>'[1]02'!D16+'[2]02'!D16+'[3]02'!D16+'[4]02'!D16+'[5]02'!D16+'[6]02'!D16+'[7]02'!D16+'[8]02'!D16+'[9]02'!D16</f>
        <v>20858674.502</v>
      </c>
      <c r="E16" s="238">
        <f>'[1]02'!E16+'[2]02'!E16+'[3]02'!E16+'[4]02'!E16+'[5]02'!E16+'[6]02'!E16+'[7]02'!E16+'[8]02'!E16+'[9]02'!E16</f>
        <v>6642208.2870000005</v>
      </c>
      <c r="F16" s="238">
        <f>'[1]02'!F16+'[2]02'!F16+'[3]02'!F16+'[4]02'!F16+'[5]02'!F16+'[6]02'!F16+'[7]02'!F16+'[8]02'!F16+'[9]02'!F16</f>
        <v>251502</v>
      </c>
      <c r="G16" s="238">
        <f>'[1]02'!G16+'[2]02'!G16+'[3]02'!G16+'[4]02'!G16+'[5]02'!G16+'[6]02'!G16+'[7]02'!G16+'[8]02'!G16+'[9]02'!G16</f>
        <v>0</v>
      </c>
      <c r="H16" s="304">
        <f t="shared" si="6"/>
        <v>27249380.789</v>
      </c>
      <c r="I16" s="304">
        <f t="shared" si="7"/>
        <v>16116354.289</v>
      </c>
      <c r="J16" s="306">
        <f t="shared" si="8"/>
        <v>5372169.0030000005</v>
      </c>
      <c r="K16" s="238">
        <f>'[1]02'!K16+'[2]02'!K16+'[3]02'!K16+'[4]02'!K16+'[5]02'!K16+'[6]02'!K16+'[7]02'!K16+'[8]02'!K16+'[9]02'!K16</f>
        <v>5313869.0030000005</v>
      </c>
      <c r="L16" s="238">
        <f>'[1]02'!L16+'[2]02'!L16+'[3]02'!L16+'[4]02'!L16+'[5]02'!L16+'[6]02'!L16+'[7]02'!L16+'[8]02'!L16+'[9]02'!L16</f>
        <v>58300</v>
      </c>
      <c r="M16" s="238">
        <f>'[1]02'!M16+'[2]02'!M16+'[3]02'!M16+'[4]02'!M16+'[5]02'!M16+'[6]02'!M16+'[7]02'!M16+'[8]02'!M16+'[9]02'!M16</f>
        <v>0</v>
      </c>
      <c r="N16" s="238">
        <f>'[1]02'!N16+'[2]02'!N16+'[3]02'!N16+'[4]02'!N16+'[5]02'!N16+'[6]02'!N16+'[7]02'!N16+'[8]02'!N16+'[9]02'!N16</f>
        <v>10744185.286</v>
      </c>
      <c r="O16" s="238">
        <f>'[1]02'!O16+'[2]02'!O16+'[3]02'!O16+'[4]02'!O16+'[5]02'!O16+'[6]02'!O16+'[7]02'!O16+'[8]02'!O16+'[9]02'!O16</f>
        <v>0</v>
      </c>
      <c r="P16" s="238">
        <f>'[1]02'!P16+'[2]02'!P16+'[3]02'!P16+'[4]02'!P16+'[5]02'!P16+'[6]02'!P16+'[7]02'!P16+'[8]02'!P16+'[9]02'!P16</f>
        <v>0</v>
      </c>
      <c r="Q16" s="238">
        <f>'[1]02'!Q16+'[2]02'!Q16+'[3]02'!Q16+'[4]02'!Q16+'[5]02'!Q16+'[6]02'!Q16+'[7]02'!Q16+'[8]02'!Q16+'[9]02'!Q16</f>
        <v>10471437.5</v>
      </c>
      <c r="R16" s="238">
        <f>'[1]02'!R16+'[2]02'!R16+'[3]02'!R16+'[4]02'!R16+'[5]02'!R16+'[6]02'!R16+'[7]02'!R16+'[8]02'!R16+'[9]02'!R16</f>
        <v>661589</v>
      </c>
      <c r="S16" s="238">
        <f>'[1]02'!S16+'[2]02'!S16+'[3]02'!S16+'[4]02'!S16+'[5]02'!S16+'[6]02'!S16+'[7]02'!S16+'[8]02'!S16+'[9]02'!S16</f>
        <v>0</v>
      </c>
      <c r="T16" s="304">
        <f t="shared" si="9"/>
        <v>21877211.786</v>
      </c>
      <c r="U16" s="237">
        <f t="shared" si="2"/>
        <v>0.33333649202950955</v>
      </c>
      <c r="V16" s="452">
        <f t="shared" si="3"/>
        <v>0</v>
      </c>
      <c r="W16" s="452">
        <f t="shared" si="4"/>
        <v>0</v>
      </c>
    </row>
    <row r="17" spans="1:23" ht="15.75" customHeight="1">
      <c r="A17" s="215" t="s">
        <v>25</v>
      </c>
      <c r="B17" s="216" t="s">
        <v>129</v>
      </c>
      <c r="C17" s="304">
        <f t="shared" si="5"/>
        <v>14650</v>
      </c>
      <c r="D17" s="238">
        <f>'[1]02'!D17+'[2]02'!D17+'[3]02'!D17+'[4]02'!D17+'[5]02'!D17+'[6]02'!D17+'[7]02'!D17+'[8]02'!D17+'[9]02'!D17</f>
        <v>10750</v>
      </c>
      <c r="E17" s="238">
        <f>'[1]02'!E17+'[2]02'!E17+'[3]02'!E17+'[4]02'!E17+'[5]02'!E17+'[6]02'!E17+'[7]02'!E17+'[8]02'!E17+'[9]02'!E17</f>
        <v>3900</v>
      </c>
      <c r="F17" s="238">
        <f>'[1]02'!F17+'[2]02'!F17+'[3]02'!F17+'[4]02'!F17+'[5]02'!F17+'[6]02'!F17+'[7]02'!F17+'[8]02'!F17+'[9]02'!F17</f>
        <v>0</v>
      </c>
      <c r="G17" s="238">
        <f>'[1]02'!G17+'[2]02'!G17+'[3]02'!G17+'[4]02'!G17+'[5]02'!G17+'[6]02'!G17+'[7]02'!G17+'[8]02'!G17+'[9]02'!G17</f>
        <v>0</v>
      </c>
      <c r="H17" s="304">
        <f t="shared" si="6"/>
        <v>14650</v>
      </c>
      <c r="I17" s="304">
        <f t="shared" si="7"/>
        <v>14650</v>
      </c>
      <c r="J17" s="306">
        <f t="shared" si="8"/>
        <v>10500</v>
      </c>
      <c r="K17" s="238">
        <f>'[1]02'!K17+'[2]02'!K17+'[3]02'!K17+'[4]02'!K17+'[5]02'!K17+'[6]02'!K17+'[7]02'!K17+'[8]02'!K17+'[9]02'!K17</f>
        <v>10500</v>
      </c>
      <c r="L17" s="238">
        <f>'[1]02'!L17+'[2]02'!L17+'[3]02'!L17+'[4]02'!L17+'[5]02'!L17+'[6]02'!L17+'[7]02'!L17+'[8]02'!L17+'[9]02'!L17</f>
        <v>0</v>
      </c>
      <c r="M17" s="238">
        <f>'[1]02'!M17+'[2]02'!M17+'[3]02'!M17+'[4]02'!M17+'[5]02'!M17+'[6]02'!M17+'[7]02'!M17+'[8]02'!M17+'[9]02'!M17</f>
        <v>0</v>
      </c>
      <c r="N17" s="238">
        <f>'[1]02'!N17+'[2]02'!N17+'[3]02'!N17+'[4]02'!N17+'[5]02'!N17+'[6]02'!N17+'[7]02'!N17+'[8]02'!N17+'[9]02'!N17</f>
        <v>4150</v>
      </c>
      <c r="O17" s="238">
        <f>'[1]02'!O17+'[2]02'!O17+'[3]02'!O17+'[4]02'!O17+'[5]02'!O17+'[6]02'!O17+'[7]02'!O17+'[8]02'!O17+'[9]02'!O17</f>
        <v>0</v>
      </c>
      <c r="P17" s="238">
        <f>'[1]02'!P17+'[2]02'!P17+'[3]02'!P17+'[4]02'!P17+'[5]02'!P17+'[6]02'!P17+'[7]02'!P17+'[8]02'!P17+'[9]02'!P17</f>
        <v>0</v>
      </c>
      <c r="Q17" s="238">
        <f>'[1]02'!Q17+'[2]02'!Q17+'[3]02'!Q17+'[4]02'!Q17+'[5]02'!Q17+'[6]02'!Q17+'[7]02'!Q17+'[8]02'!Q17+'[9]02'!Q17</f>
        <v>0</v>
      </c>
      <c r="R17" s="238">
        <f>'[1]02'!R17+'[2]02'!R17+'[3]02'!R17+'[4]02'!R17+'[5]02'!R17+'[6]02'!R17+'[7]02'!R17+'[8]02'!R17+'[9]02'!R17</f>
        <v>0</v>
      </c>
      <c r="S17" s="238">
        <f>'[1]02'!S17+'[2]02'!S17+'[3]02'!S17+'[4]02'!S17+'[5]02'!S17+'[6]02'!S17+'[7]02'!S17+'[8]02'!S17+'[9]02'!S17</f>
        <v>0</v>
      </c>
      <c r="T17" s="304">
        <f t="shared" si="9"/>
        <v>4150</v>
      </c>
      <c r="U17" s="237">
        <f t="shared" si="2"/>
        <v>0.7167235494880546</v>
      </c>
      <c r="V17" s="452">
        <f t="shared" si="3"/>
        <v>0</v>
      </c>
      <c r="W17" s="452">
        <f t="shared" si="4"/>
        <v>0</v>
      </c>
    </row>
    <row r="18" spans="1:23" ht="15.75" customHeight="1">
      <c r="A18" s="215" t="s">
        <v>26</v>
      </c>
      <c r="B18" s="216" t="s">
        <v>32</v>
      </c>
      <c r="C18" s="304">
        <f t="shared" si="5"/>
        <v>2983972</v>
      </c>
      <c r="D18" s="238">
        <f>'[1]02'!D18+'[2]02'!D18+'[3]02'!D18+'[4]02'!D18+'[5]02'!D18+'[6]02'!D18+'[7]02'!D18+'[8]02'!D18+'[9]02'!D18</f>
        <v>2106289</v>
      </c>
      <c r="E18" s="238">
        <f>'[1]02'!E18+'[2]02'!E18+'[3]02'!E18+'[4]02'!E18+'[5]02'!E18+'[6]02'!E18+'[7]02'!E18+'[8]02'!E18+'[9]02'!E18</f>
        <v>877683</v>
      </c>
      <c r="F18" s="238">
        <f>'[1]02'!F18+'[2]02'!F18+'[3]02'!F18+'[4]02'!F18+'[5]02'!F18+'[6]02'!F18+'[7]02'!F18+'[8]02'!F18+'[9]02'!F18</f>
        <v>900</v>
      </c>
      <c r="G18" s="238">
        <f>'[1]02'!G18+'[2]02'!G18+'[3]02'!G18+'[4]02'!G18+'[5]02'!G18+'[6]02'!G18+'[7]02'!G18+'[8]02'!G18+'[9]02'!G18</f>
        <v>0</v>
      </c>
      <c r="H18" s="304">
        <f t="shared" si="6"/>
        <v>2983072</v>
      </c>
      <c r="I18" s="304">
        <f t="shared" si="7"/>
        <v>2905140</v>
      </c>
      <c r="J18" s="306">
        <f t="shared" si="8"/>
        <v>1581367</v>
      </c>
      <c r="K18" s="238">
        <f>'[1]02'!K18+'[2]02'!K18+'[3]02'!K18+'[4]02'!K18+'[5]02'!K18+'[6]02'!K18+'[7]02'!K18+'[8]02'!K18+'[9]02'!K18</f>
        <v>1581167</v>
      </c>
      <c r="L18" s="238">
        <f>'[1]02'!L18+'[2]02'!L18+'[3]02'!L18+'[4]02'!L18+'[5]02'!L18+'[6]02'!L18+'[7]02'!L18+'[8]02'!L18+'[9]02'!L18</f>
        <v>200</v>
      </c>
      <c r="M18" s="238">
        <f>'[1]02'!M18+'[2]02'!M18+'[3]02'!M18+'[4]02'!M18+'[5]02'!M18+'[6]02'!M18+'[7]02'!M18+'[8]02'!M18+'[9]02'!M18</f>
        <v>0</v>
      </c>
      <c r="N18" s="238">
        <f>'[1]02'!N18+'[2]02'!N18+'[3]02'!N18+'[4]02'!N18+'[5]02'!N18+'[6]02'!N18+'[7]02'!N18+'[8]02'!N18+'[9]02'!N18</f>
        <v>1323773</v>
      </c>
      <c r="O18" s="238">
        <f>'[1]02'!O18+'[2]02'!O18+'[3]02'!O18+'[4]02'!O18+'[5]02'!O18+'[6]02'!O18+'[7]02'!O18+'[8]02'!O18+'[9]02'!O18</f>
        <v>0</v>
      </c>
      <c r="P18" s="238">
        <f>'[1]02'!P18+'[2]02'!P18+'[3]02'!P18+'[4]02'!P18+'[5]02'!P18+'[6]02'!P18+'[7]02'!P18+'[8]02'!P18+'[9]02'!P18</f>
        <v>0</v>
      </c>
      <c r="Q18" s="238">
        <f>'[1]02'!Q18+'[2]02'!Q18+'[3]02'!Q18+'[4]02'!Q18+'[5]02'!Q18+'[6]02'!Q18+'[7]02'!Q18+'[8]02'!Q18+'[9]02'!Q18</f>
        <v>77932</v>
      </c>
      <c r="R18" s="238">
        <f>'[1]02'!R18+'[2]02'!R18+'[3]02'!R18+'[4]02'!R18+'[5]02'!R18+'[6]02'!R18+'[7]02'!R18+'[8]02'!R18+'[9]02'!R18</f>
        <v>0</v>
      </c>
      <c r="S18" s="238">
        <f>'[1]02'!S18+'[2]02'!S18+'[3]02'!S18+'[4]02'!S18+'[5]02'!S18+'[6]02'!S18+'[7]02'!S18+'[8]02'!S18+'[9]02'!S18</f>
        <v>0</v>
      </c>
      <c r="T18" s="304">
        <f t="shared" si="9"/>
        <v>1401705</v>
      </c>
      <c r="U18" s="237">
        <f t="shared" si="2"/>
        <v>0.5443341801083597</v>
      </c>
      <c r="V18" s="452">
        <f t="shared" si="3"/>
        <v>0</v>
      </c>
      <c r="W18" s="452">
        <f t="shared" si="4"/>
        <v>0</v>
      </c>
    </row>
    <row r="19" spans="1:23" ht="15.75" customHeight="1">
      <c r="A19" s="215" t="s">
        <v>27</v>
      </c>
      <c r="B19" s="216" t="s">
        <v>34</v>
      </c>
      <c r="C19" s="304">
        <f t="shared" si="5"/>
        <v>6427792</v>
      </c>
      <c r="D19" s="238">
        <f>'[1]02'!D19+'[2]02'!D19+'[3]02'!D19+'[4]02'!D19+'[5]02'!D19+'[6]02'!D19+'[7]02'!D19+'[8]02'!D19+'[9]02'!D19</f>
        <v>6423550</v>
      </c>
      <c r="E19" s="238">
        <f>'[1]02'!E19+'[2]02'!E19+'[3]02'!E19+'[4]02'!E19+'[5]02'!E19+'[6]02'!E19+'[7]02'!E19+'[8]02'!E19+'[9]02'!E19</f>
        <v>4242</v>
      </c>
      <c r="F19" s="238">
        <f>'[1]02'!F19+'[2]02'!F19+'[3]02'!F19+'[4]02'!F19+'[5]02'!F19+'[6]02'!F19+'[7]02'!F19+'[8]02'!F19+'[9]02'!F19</f>
        <v>0</v>
      </c>
      <c r="G19" s="238">
        <f>'[1]02'!G19+'[2]02'!G19+'[3]02'!G19+'[4]02'!G19+'[5]02'!G19+'[6]02'!G19+'[7]02'!G19+'[8]02'!G19+'[9]02'!G19</f>
        <v>0</v>
      </c>
      <c r="H19" s="304">
        <f t="shared" si="6"/>
        <v>6427792</v>
      </c>
      <c r="I19" s="304">
        <f t="shared" si="7"/>
        <v>6403117</v>
      </c>
      <c r="J19" s="306">
        <f t="shared" si="8"/>
        <v>1859772</v>
      </c>
      <c r="K19" s="238">
        <f>'[1]02'!K19+'[2]02'!K19+'[3]02'!K19+'[4]02'!K19+'[5]02'!K19+'[6]02'!K19+'[7]02'!K19+'[8]02'!K19+'[9]02'!K19</f>
        <v>1859772</v>
      </c>
      <c r="L19" s="238">
        <f>'[1]02'!L19+'[2]02'!L19+'[3]02'!L19+'[4]02'!L19+'[5]02'!L19+'[6]02'!L19+'[7]02'!L19+'[8]02'!L19+'[9]02'!L19</f>
        <v>0</v>
      </c>
      <c r="M19" s="238">
        <f>'[1]02'!M19+'[2]02'!M19+'[3]02'!M19+'[4]02'!M19+'[5]02'!M19+'[6]02'!M19+'[7]02'!M19+'[8]02'!M19+'[9]02'!M19</f>
        <v>0</v>
      </c>
      <c r="N19" s="238">
        <f>'[1]02'!N19+'[2]02'!N19+'[3]02'!N19+'[4]02'!N19+'[5]02'!N19+'[6]02'!N19+'[7]02'!N19+'[8]02'!N19+'[9]02'!N19</f>
        <v>4543345</v>
      </c>
      <c r="O19" s="238">
        <f>'[1]02'!O19+'[2]02'!O19+'[3]02'!O19+'[4]02'!O19+'[5]02'!O19+'[6]02'!O19+'[7]02'!O19+'[8]02'!O19+'[9]02'!O19</f>
        <v>0</v>
      </c>
      <c r="P19" s="238">
        <f>'[1]02'!P19+'[2]02'!P19+'[3]02'!P19+'[4]02'!P19+'[5]02'!P19+'[6]02'!P19+'[7]02'!P19+'[8]02'!P19+'[9]02'!P19</f>
        <v>0</v>
      </c>
      <c r="Q19" s="238">
        <f>'[1]02'!Q19+'[2]02'!Q19+'[3]02'!Q19+'[4]02'!Q19+'[5]02'!Q19+'[6]02'!Q19+'[7]02'!Q19+'[8]02'!Q19+'[9]02'!Q19</f>
        <v>24675</v>
      </c>
      <c r="R19" s="238">
        <f>'[1]02'!R19+'[2]02'!R19+'[3]02'!R19+'[4]02'!R19+'[5]02'!R19+'[6]02'!R19+'[7]02'!R19+'[8]02'!R19+'[9]02'!R19</f>
        <v>0</v>
      </c>
      <c r="S19" s="238">
        <f>'[1]02'!S19+'[2]02'!S19+'[3]02'!S19+'[4]02'!S19+'[5]02'!S19+'[6]02'!S19+'[7]02'!S19+'[8]02'!S19+'[9]02'!S19</f>
        <v>0</v>
      </c>
      <c r="T19" s="304">
        <f t="shared" si="9"/>
        <v>4568020</v>
      </c>
      <c r="U19" s="237">
        <f t="shared" si="2"/>
        <v>0.29044791778754003</v>
      </c>
      <c r="V19" s="452">
        <f t="shared" si="3"/>
        <v>0</v>
      </c>
      <c r="W19" s="452">
        <f t="shared" si="4"/>
        <v>0</v>
      </c>
    </row>
    <row r="20" spans="1:23" ht="15.75" customHeight="1">
      <c r="A20" s="215" t="s">
        <v>29</v>
      </c>
      <c r="B20" s="216" t="s">
        <v>35</v>
      </c>
      <c r="C20" s="304">
        <f t="shared" si="5"/>
        <v>330000</v>
      </c>
      <c r="D20" s="238">
        <f>'[1]02'!D20+'[2]02'!D20+'[3]02'!D20+'[4]02'!D20+'[5]02'!D20+'[6]02'!D20+'[7]02'!D20+'[8]02'!D20+'[9]02'!D20</f>
        <v>330000</v>
      </c>
      <c r="E20" s="238">
        <f>'[1]02'!E20+'[2]02'!E20+'[3]02'!E20+'[4]02'!E20+'[5]02'!E20+'[6]02'!E20+'[7]02'!E20+'[8]02'!E20+'[9]02'!E20</f>
        <v>0</v>
      </c>
      <c r="F20" s="238">
        <f>'[1]02'!F20+'[2]02'!F20+'[3]02'!F20+'[4]02'!F20+'[5]02'!F20+'[6]02'!F20+'[7]02'!F20+'[8]02'!F20+'[9]02'!F20</f>
        <v>0</v>
      </c>
      <c r="G20" s="238">
        <f>'[1]02'!G20+'[2]02'!G20+'[3]02'!G20+'[4]02'!G20+'[5]02'!G20+'[6]02'!G20+'[7]02'!G20+'[8]02'!G20+'[9]02'!G20</f>
        <v>0</v>
      </c>
      <c r="H20" s="304">
        <f t="shared" si="6"/>
        <v>330000</v>
      </c>
      <c r="I20" s="304">
        <f t="shared" si="7"/>
        <v>330000</v>
      </c>
      <c r="J20" s="306">
        <f t="shared" si="8"/>
        <v>0</v>
      </c>
      <c r="K20" s="238">
        <f>'[1]02'!K20+'[2]02'!K20+'[3]02'!K20+'[4]02'!K20+'[5]02'!K20+'[6]02'!K20+'[7]02'!K20+'[8]02'!K20+'[9]02'!K20</f>
        <v>0</v>
      </c>
      <c r="L20" s="238">
        <f>'[1]02'!L20+'[2]02'!L20+'[3]02'!L20+'[4]02'!L20+'[5]02'!L20+'[6]02'!L20+'[7]02'!L20+'[8]02'!L20+'[9]02'!L20</f>
        <v>0</v>
      </c>
      <c r="M20" s="238">
        <f>'[1]02'!M20+'[2]02'!M20+'[3]02'!M20+'[4]02'!M20+'[5]02'!M20+'[6]02'!M20+'[7]02'!M20+'[8]02'!M20+'[9]02'!M20</f>
        <v>0</v>
      </c>
      <c r="N20" s="238">
        <f>'[1]02'!N20+'[2]02'!N20+'[3]02'!N20+'[4]02'!N20+'[5]02'!N20+'[6]02'!N20+'[7]02'!N20+'[8]02'!N20+'[9]02'!N20</f>
        <v>330000</v>
      </c>
      <c r="O20" s="238">
        <f>'[1]02'!O20+'[2]02'!O20+'[3]02'!O20+'[4]02'!O20+'[5]02'!O20+'[6]02'!O20+'[7]02'!O20+'[8]02'!O20+'[9]02'!O20</f>
        <v>0</v>
      </c>
      <c r="P20" s="238">
        <f>'[1]02'!P20+'[2]02'!P20+'[3]02'!P20+'[4]02'!P20+'[5]02'!P20+'[6]02'!P20+'[7]02'!P20+'[8]02'!P20+'[9]02'!P20</f>
        <v>0</v>
      </c>
      <c r="Q20" s="238">
        <f>'[1]02'!Q20+'[2]02'!Q20+'[3]02'!Q20+'[4]02'!Q20+'[5]02'!Q20+'[6]02'!Q20+'[7]02'!Q20+'[8]02'!Q20+'[9]02'!Q20</f>
        <v>0</v>
      </c>
      <c r="R20" s="238">
        <f>'[1]02'!R20+'[2]02'!R20+'[3]02'!R20+'[4]02'!R20+'[5]02'!R20+'[6]02'!R20+'[7]02'!R20+'[8]02'!R20+'[9]02'!R20</f>
        <v>0</v>
      </c>
      <c r="S20" s="238">
        <f>'[1]02'!S20+'[2]02'!S20+'[3]02'!S20+'[4]02'!S20+'[5]02'!S20+'[6]02'!S20+'[7]02'!S20+'[8]02'!S20+'[9]02'!S20</f>
        <v>0</v>
      </c>
      <c r="T20" s="304">
        <f t="shared" si="9"/>
        <v>330000</v>
      </c>
      <c r="U20" s="237">
        <f t="shared" si="2"/>
        <v>0</v>
      </c>
      <c r="V20" s="452">
        <f t="shared" si="3"/>
        <v>0</v>
      </c>
      <c r="W20" s="452">
        <f t="shared" si="4"/>
        <v>0</v>
      </c>
    </row>
    <row r="21" spans="1:23" ht="15.75" customHeight="1">
      <c r="A21" s="215" t="s">
        <v>30</v>
      </c>
      <c r="B21" s="216" t="s">
        <v>143</v>
      </c>
      <c r="C21" s="304">
        <f t="shared" si="5"/>
        <v>0</v>
      </c>
      <c r="D21" s="238">
        <f>'[1]02'!D21+'[2]02'!D21+'[3]02'!D21+'[4]02'!D21+'[5]02'!D21+'[6]02'!D21+'[7]02'!D21+'[8]02'!D21+'[9]02'!D21</f>
        <v>0</v>
      </c>
      <c r="E21" s="238">
        <f>'[1]02'!E21+'[2]02'!E21+'[3]02'!E21+'[4]02'!E21+'[5]02'!E21+'[6]02'!E21+'[7]02'!E21+'[8]02'!E21+'[9]02'!E21</f>
        <v>0</v>
      </c>
      <c r="F21" s="238">
        <f>'[1]02'!F21+'[2]02'!F21+'[3]02'!F21+'[4]02'!F21+'[5]02'!F21+'[6]02'!F21+'[7]02'!F21+'[8]02'!F21+'[9]02'!F21</f>
        <v>0</v>
      </c>
      <c r="G21" s="238">
        <f>'[1]02'!G21+'[2]02'!G21+'[3]02'!G21+'[4]02'!G21+'[5]02'!G21+'[6]02'!G21+'[7]02'!G21+'[8]02'!G21+'[9]02'!G21</f>
        <v>0</v>
      </c>
      <c r="H21" s="304">
        <f t="shared" si="6"/>
        <v>0</v>
      </c>
      <c r="I21" s="304">
        <f t="shared" si="7"/>
        <v>0</v>
      </c>
      <c r="J21" s="306">
        <f t="shared" si="8"/>
        <v>0</v>
      </c>
      <c r="K21" s="238">
        <f>'[1]02'!K21+'[2]02'!K21+'[3]02'!K21+'[4]02'!K21+'[5]02'!K21+'[6]02'!K21+'[7]02'!K21+'[8]02'!K21+'[9]02'!K21</f>
        <v>0</v>
      </c>
      <c r="L21" s="238">
        <f>'[1]02'!L21+'[2]02'!L21+'[3]02'!L21+'[4]02'!L21+'[5]02'!L21+'[6]02'!L21+'[7]02'!L21+'[8]02'!L21+'[9]02'!L21</f>
        <v>0</v>
      </c>
      <c r="M21" s="238">
        <f>'[1]02'!M21+'[2]02'!M21+'[3]02'!M21+'[4]02'!M21+'[5]02'!M21+'[6]02'!M21+'[7]02'!M21+'[8]02'!M21+'[9]02'!M21</f>
        <v>0</v>
      </c>
      <c r="N21" s="238">
        <f>'[1]02'!N21+'[2]02'!N21+'[3]02'!N21+'[4]02'!N21+'[5]02'!N21+'[6]02'!N21+'[7]02'!N21+'[8]02'!N21+'[9]02'!N21</f>
        <v>0</v>
      </c>
      <c r="O21" s="238">
        <f>'[1]02'!O21+'[2]02'!O21+'[3]02'!O21+'[4]02'!O21+'[5]02'!O21+'[6]02'!O21+'[7]02'!O21+'[8]02'!O21+'[9]02'!O21</f>
        <v>0</v>
      </c>
      <c r="P21" s="238">
        <f>'[1]02'!P21+'[2]02'!P21+'[3]02'!P21+'[4]02'!P21+'[5]02'!P21+'[6]02'!P21+'[7]02'!P21+'[8]02'!P21+'[9]02'!P21</f>
        <v>0</v>
      </c>
      <c r="Q21" s="238">
        <f>'[1]02'!Q21+'[2]02'!Q21+'[3]02'!Q21+'[4]02'!Q21+'[5]02'!Q21+'[6]02'!Q21+'[7]02'!Q21+'[8]02'!Q21+'[9]02'!Q21</f>
        <v>0</v>
      </c>
      <c r="R21" s="238">
        <f>'[1]02'!R21+'[2]02'!R21+'[3]02'!R21+'[4]02'!R21+'[5]02'!R21+'[6]02'!R21+'[7]02'!R21+'[8]02'!R21+'[9]02'!R21</f>
        <v>0</v>
      </c>
      <c r="S21" s="238">
        <f>'[1]02'!S21+'[2]02'!S21+'[3]02'!S21+'[4]02'!S21+'[5]02'!S21+'[6]02'!S21+'[7]02'!S21+'[8]02'!S21+'[9]02'!S21</f>
        <v>0</v>
      </c>
      <c r="T21" s="304">
        <f t="shared" si="9"/>
        <v>0</v>
      </c>
      <c r="U21" s="237">
        <f t="shared" si="2"/>
      </c>
      <c r="V21" s="452">
        <f t="shared" si="3"/>
        <v>0</v>
      </c>
      <c r="W21" s="452">
        <f t="shared" si="4"/>
        <v>0</v>
      </c>
    </row>
    <row r="22" spans="1:23" ht="15.75" customHeight="1">
      <c r="A22" s="215" t="s">
        <v>104</v>
      </c>
      <c r="B22" s="216" t="s">
        <v>142</v>
      </c>
      <c r="C22" s="304">
        <f t="shared" si="5"/>
        <v>0</v>
      </c>
      <c r="D22" s="238">
        <f>'[1]02'!D22+'[2]02'!D22+'[3]02'!D22+'[4]02'!D22+'[5]02'!D22+'[6]02'!D22+'[7]02'!D22+'[8]02'!D22+'[9]02'!D22</f>
        <v>0</v>
      </c>
      <c r="E22" s="238">
        <f>'[1]02'!E22+'[2]02'!E22+'[3]02'!E22+'[4]02'!E22+'[5]02'!E22+'[6]02'!E22+'[7]02'!E22+'[8]02'!E22+'[9]02'!E22</f>
        <v>0</v>
      </c>
      <c r="F22" s="238">
        <f>'[1]02'!F22+'[2]02'!F22+'[3]02'!F22+'[4]02'!F22+'[5]02'!F22+'[6]02'!F22+'[7]02'!F22+'[8]02'!F22+'[9]02'!F22</f>
        <v>0</v>
      </c>
      <c r="G22" s="238">
        <f>'[1]02'!G22+'[2]02'!G22+'[3]02'!G22+'[4]02'!G22+'[5]02'!G22+'[6]02'!G22+'[7]02'!G22+'[8]02'!G22+'[9]02'!G22</f>
        <v>0</v>
      </c>
      <c r="H22" s="304">
        <f t="shared" si="6"/>
        <v>0</v>
      </c>
      <c r="I22" s="304">
        <f t="shared" si="7"/>
        <v>0</v>
      </c>
      <c r="J22" s="306">
        <f t="shared" si="8"/>
        <v>0</v>
      </c>
      <c r="K22" s="238">
        <f>'[1]02'!K22+'[2]02'!K22+'[3]02'!K22+'[4]02'!K22+'[5]02'!K22+'[6]02'!K22+'[7]02'!K22+'[8]02'!K22+'[9]02'!K22</f>
        <v>0</v>
      </c>
      <c r="L22" s="238">
        <f>'[1]02'!L22+'[2]02'!L22+'[3]02'!L22+'[4]02'!L22+'[5]02'!L22+'[6]02'!L22+'[7]02'!L22+'[8]02'!L22+'[9]02'!L22</f>
        <v>0</v>
      </c>
      <c r="M22" s="238">
        <f>'[1]02'!M22+'[2]02'!M22+'[3]02'!M22+'[4]02'!M22+'[5]02'!M22+'[6]02'!M22+'[7]02'!M22+'[8]02'!M22+'[9]02'!M22</f>
        <v>0</v>
      </c>
      <c r="N22" s="238">
        <f>'[1]02'!N22+'[2]02'!N22+'[3]02'!N22+'[4]02'!N22+'[5]02'!N22+'[6]02'!N22+'[7]02'!N22+'[8]02'!N22+'[9]02'!N22</f>
        <v>0</v>
      </c>
      <c r="O22" s="238">
        <f>'[1]02'!O22+'[2]02'!O22+'[3]02'!O22+'[4]02'!O22+'[5]02'!O22+'[6]02'!O22+'[7]02'!O22+'[8]02'!O22+'[9]02'!O22</f>
        <v>0</v>
      </c>
      <c r="P22" s="238">
        <f>'[1]02'!P22+'[2]02'!P22+'[3]02'!P22+'[4]02'!P22+'[5]02'!P22+'[6]02'!P22+'[7]02'!P22+'[8]02'!P22+'[9]02'!P22</f>
        <v>0</v>
      </c>
      <c r="Q22" s="238">
        <f>'[1]02'!Q22+'[2]02'!Q22+'[3]02'!Q22+'[4]02'!Q22+'[5]02'!Q22+'[6]02'!Q22+'[7]02'!Q22+'[8]02'!Q22+'[9]02'!Q22</f>
        <v>0</v>
      </c>
      <c r="R22" s="238">
        <f>'[1]02'!R22+'[2]02'!R22+'[3]02'!R22+'[4]02'!R22+'[5]02'!R22+'[6]02'!R22+'[7]02'!R22+'[8]02'!R22+'[9]02'!R22</f>
        <v>0</v>
      </c>
      <c r="S22" s="238">
        <f>'[1]02'!S22+'[2]02'!S22+'[3]02'!S22+'[4]02'!S22+'[5]02'!S22+'[6]02'!S22+'[7]02'!S22+'[8]02'!S22+'[9]02'!S22</f>
        <v>0</v>
      </c>
      <c r="T22" s="304">
        <f t="shared" si="9"/>
        <v>0</v>
      </c>
      <c r="U22" s="237">
        <f t="shared" si="2"/>
      </c>
      <c r="V22" s="452">
        <f t="shared" si="3"/>
        <v>0</v>
      </c>
      <c r="W22" s="452">
        <f t="shared" si="4"/>
        <v>0</v>
      </c>
    </row>
    <row r="23" spans="1:23" ht="15.75" customHeight="1">
      <c r="A23" s="215" t="s">
        <v>101</v>
      </c>
      <c r="B23" s="216" t="s">
        <v>102</v>
      </c>
      <c r="C23" s="304">
        <f t="shared" si="5"/>
        <v>2294533</v>
      </c>
      <c r="D23" s="238">
        <f>'[1]02'!D23+'[2]02'!D23+'[3]02'!D23+'[4]02'!D23+'[5]02'!D23+'[6]02'!D23+'[7]02'!D23+'[8]02'!D23+'[9]02'!D23</f>
        <v>96708</v>
      </c>
      <c r="E23" s="238">
        <f>'[1]02'!E23+'[2]02'!E23+'[3]02'!E23+'[4]02'!E23+'[5]02'!E23+'[6]02'!E23+'[7]02'!E23+'[8]02'!E23+'[9]02'!E23</f>
        <v>2197825</v>
      </c>
      <c r="F23" s="238">
        <f>'[1]02'!F23+'[2]02'!F23+'[3]02'!F23+'[4]02'!F23+'[5]02'!F23+'[6]02'!F23+'[7]02'!F23+'[8]02'!F23+'[9]02'!F23</f>
        <v>0</v>
      </c>
      <c r="G23" s="238">
        <f>'[1]02'!G23+'[2]02'!G23+'[3]02'!G23+'[4]02'!G23+'[5]02'!G23+'[6]02'!G23+'[7]02'!G23+'[8]02'!G23+'[9]02'!G23</f>
        <v>0</v>
      </c>
      <c r="H23" s="304">
        <f t="shared" si="6"/>
        <v>2294533</v>
      </c>
      <c r="I23" s="304">
        <f t="shared" si="7"/>
        <v>2294526</v>
      </c>
      <c r="J23" s="306">
        <f t="shared" si="8"/>
        <v>2209902</v>
      </c>
      <c r="K23" s="238">
        <f>'[1]02'!K23+'[2]02'!K23+'[3]02'!K23+'[4]02'!K23+'[5]02'!K23+'[6]02'!K23+'[7]02'!K23+'[8]02'!K23+'[9]02'!K23</f>
        <v>2209902</v>
      </c>
      <c r="L23" s="238">
        <f>'[1]02'!L23+'[2]02'!L23+'[3]02'!L23+'[4]02'!L23+'[5]02'!L23+'[6]02'!L23+'[7]02'!L23+'[8]02'!L23+'[9]02'!L23</f>
        <v>0</v>
      </c>
      <c r="M23" s="238">
        <f>'[1]02'!M23+'[2]02'!M23+'[3]02'!M23+'[4]02'!M23+'[5]02'!M23+'[6]02'!M23+'[7]02'!M23+'[8]02'!M23+'[9]02'!M23</f>
        <v>0</v>
      </c>
      <c r="N23" s="238">
        <f>'[1]02'!N23+'[2]02'!N23+'[3]02'!N23+'[4]02'!N23+'[5]02'!N23+'[6]02'!N23+'[7]02'!N23+'[8]02'!N23+'[9]02'!N23</f>
        <v>84624</v>
      </c>
      <c r="O23" s="238">
        <f>'[1]02'!O23+'[2]02'!O23+'[3]02'!O23+'[4]02'!O23+'[5]02'!O23+'[6]02'!O23+'[7]02'!O23+'[8]02'!O23+'[9]02'!O23</f>
        <v>0</v>
      </c>
      <c r="P23" s="238">
        <f>'[1]02'!P23+'[2]02'!P23+'[3]02'!P23+'[4]02'!P23+'[5]02'!P23+'[6]02'!P23+'[7]02'!P23+'[8]02'!P23+'[9]02'!P23</f>
        <v>0</v>
      </c>
      <c r="Q23" s="238">
        <f>'[1]02'!Q23+'[2]02'!Q23+'[3]02'!Q23+'[4]02'!Q23+'[5]02'!Q23+'[6]02'!Q23+'[7]02'!Q23+'[8]02'!Q23+'[9]02'!Q23</f>
        <v>0</v>
      </c>
      <c r="R23" s="238">
        <f>'[1]02'!R23+'[2]02'!R23+'[3]02'!R23+'[4]02'!R23+'[5]02'!R23+'[6]02'!R23+'[7]02'!R23+'[8]02'!R23+'[9]02'!R23</f>
        <v>7</v>
      </c>
      <c r="S23" s="238">
        <f>'[1]02'!S23+'[2]02'!S23+'[3]02'!S23+'[4]02'!S23+'[5]02'!S23+'[6]02'!S23+'[7]02'!S23+'[8]02'!S23+'[9]02'!S23</f>
        <v>0</v>
      </c>
      <c r="T23" s="304">
        <f t="shared" si="9"/>
        <v>84631</v>
      </c>
      <c r="U23" s="237">
        <f t="shared" si="2"/>
        <v>0.963119180170545</v>
      </c>
      <c r="V23" s="452">
        <f t="shared" si="3"/>
        <v>0</v>
      </c>
      <c r="W23" s="452">
        <f t="shared" si="4"/>
        <v>0</v>
      </c>
    </row>
    <row r="24" spans="1:23" ht="15.75" customHeight="1">
      <c r="A24" s="213" t="s">
        <v>1</v>
      </c>
      <c r="B24" s="214" t="s">
        <v>90</v>
      </c>
      <c r="C24" s="305">
        <f>SUM(C25:C37)</f>
        <v>2872512833.36</v>
      </c>
      <c r="D24" s="305">
        <f aca="true" t="shared" si="10" ref="D24:T24">SUM(D25:D37)</f>
        <v>2426383097.265</v>
      </c>
      <c r="E24" s="305">
        <f t="shared" si="10"/>
        <v>446129736.095</v>
      </c>
      <c r="F24" s="305">
        <f t="shared" si="10"/>
        <v>29568272.667</v>
      </c>
      <c r="G24" s="305">
        <f t="shared" si="10"/>
        <v>0</v>
      </c>
      <c r="H24" s="305">
        <f t="shared" si="10"/>
        <v>2842944560.693</v>
      </c>
      <c r="I24" s="305">
        <f t="shared" si="10"/>
        <v>1276719562.375</v>
      </c>
      <c r="J24" s="307">
        <f t="shared" si="10"/>
        <v>411344503.53499997</v>
      </c>
      <c r="K24" s="305">
        <f t="shared" si="10"/>
        <v>345649924.53499997</v>
      </c>
      <c r="L24" s="305">
        <f t="shared" si="10"/>
        <v>65694579</v>
      </c>
      <c r="M24" s="305">
        <f t="shared" si="10"/>
        <v>0</v>
      </c>
      <c r="N24" s="305">
        <f t="shared" si="10"/>
        <v>861586214.84</v>
      </c>
      <c r="O24" s="305">
        <f t="shared" si="10"/>
        <v>1787443</v>
      </c>
      <c r="P24" s="305">
        <f t="shared" si="10"/>
        <v>2001401</v>
      </c>
      <c r="Q24" s="305">
        <f t="shared" si="10"/>
        <v>1394156681.3179998</v>
      </c>
      <c r="R24" s="305">
        <f t="shared" si="10"/>
        <v>155577242</v>
      </c>
      <c r="S24" s="305">
        <f t="shared" si="10"/>
        <v>16491075</v>
      </c>
      <c r="T24" s="305">
        <f t="shared" si="10"/>
        <v>2431600057.158</v>
      </c>
      <c r="U24" s="237">
        <f t="shared" si="2"/>
        <v>0.32218861185913217</v>
      </c>
      <c r="V24" s="452">
        <f t="shared" si="3"/>
        <v>0</v>
      </c>
      <c r="W24" s="452">
        <f t="shared" si="4"/>
        <v>0</v>
      </c>
    </row>
    <row r="25" spans="1:23" ht="15.75" customHeight="1">
      <c r="A25" s="42" t="s">
        <v>13</v>
      </c>
      <c r="B25" s="43" t="s">
        <v>31</v>
      </c>
      <c r="C25" s="304">
        <f t="shared" si="5"/>
        <v>1120455926.006</v>
      </c>
      <c r="D25" s="238">
        <f>'[1]02'!D25+'[2]02'!D25+'[3]02'!D25+'[4]02'!D25+'[5]02'!D25+'[6]02'!D25+'[7]02'!D25+'[8]02'!D25+'[9]02'!D25</f>
        <v>909086663.911</v>
      </c>
      <c r="E25" s="238">
        <f>'[1]02'!E25+'[2]02'!E25+'[3]02'!E25+'[4]02'!E25+'[5]02'!E25+'[6]02'!E25+'[7]02'!E25+'[8]02'!E25+'[9]02'!E25</f>
        <v>211369262.095</v>
      </c>
      <c r="F25" s="238">
        <f>'[1]02'!F25+'[2]02'!F25+'[3]02'!F25+'[4]02'!F25+'[5]02'!F25+'[6]02'!F25+'[7]02'!F25+'[8]02'!F25+'[9]02'!F25</f>
        <v>26626485</v>
      </c>
      <c r="G25" s="238">
        <f>'[1]02'!G25+'[2]02'!G25+'[3]02'!G25+'[4]02'!G25+'[5]02'!G25+'[6]02'!G25+'[7]02'!G25+'[8]02'!G25+'[9]02'!G25</f>
        <v>0</v>
      </c>
      <c r="H25" s="304">
        <f>I25+Q25+R25+S25</f>
        <v>1093829441.006</v>
      </c>
      <c r="I25" s="304">
        <f t="shared" si="7"/>
        <v>586859497.006</v>
      </c>
      <c r="J25" s="306">
        <f>K25+L25+M25</f>
        <v>176030703</v>
      </c>
      <c r="K25" s="238">
        <f>'[1]02'!K25+'[2]02'!K25+'[3]02'!K25+'[4]02'!K25+'[5]02'!K25+'[6]02'!K25+'[7]02'!K25+'[8]02'!K25+'[9]02'!K25</f>
        <v>118907537</v>
      </c>
      <c r="L25" s="238">
        <f>'[1]02'!L25+'[2]02'!L25+'[3]02'!L25+'[4]02'!L25+'[5]02'!L25+'[6]02'!L25+'[7]02'!L25+'[8]02'!L25+'[9]02'!L25</f>
        <v>57123166</v>
      </c>
      <c r="M25" s="238">
        <f>'[1]02'!M25+'[2]02'!M25+'[3]02'!M25+'[4]02'!M25+'[5]02'!M25+'[6]02'!M25+'[7]02'!M25+'[8]02'!M25+'[9]02'!M25</f>
        <v>0</v>
      </c>
      <c r="N25" s="238">
        <f>'[1]02'!N25+'[2]02'!N25+'[3]02'!N25+'[4]02'!N25+'[5]02'!N25+'[6]02'!N25+'[7]02'!N25+'[8]02'!N25+'[9]02'!N25</f>
        <v>408766393.006</v>
      </c>
      <c r="O25" s="238">
        <f>'[1]02'!O25+'[2]02'!O25+'[3]02'!O25+'[4]02'!O25+'[5]02'!O25+'[6]02'!O25+'[7]02'!O25+'[8]02'!O25+'[9]02'!O25</f>
        <v>61000</v>
      </c>
      <c r="P25" s="238">
        <f>'[1]02'!P25+'[2]02'!P25+'[3]02'!P25+'[4]02'!P25+'[5]02'!P25+'[6]02'!P25+'[7]02'!P25+'[8]02'!P25+'[9]02'!P25</f>
        <v>2001401</v>
      </c>
      <c r="Q25" s="238">
        <f>'[1]02'!Q25+'[2]02'!Q25+'[3]02'!Q25+'[4]02'!Q25+'[5]02'!Q25+'[6]02'!Q25+'[7]02'!Q25+'[8]02'!Q25+'[9]02'!Q25</f>
        <v>436724280</v>
      </c>
      <c r="R25" s="238">
        <f>'[1]02'!R25+'[2]02'!R25+'[3]02'!R25+'[4]02'!R25+'[5]02'!R25+'[6]02'!R25+'[7]02'!R25+'[8]02'!R25+'[9]02'!R25</f>
        <v>53754589</v>
      </c>
      <c r="S25" s="238">
        <f>'[1]02'!S25+'[2]02'!S25+'[3]02'!S25+'[4]02'!S25+'[5]02'!S25+'[6]02'!S25+'[7]02'!S25+'[8]02'!S25+'[9]02'!S25</f>
        <v>16491075</v>
      </c>
      <c r="T25" s="304">
        <f>SUM(N25:S25)</f>
        <v>917798738.006</v>
      </c>
      <c r="U25" s="237">
        <f t="shared" si="2"/>
        <v>0.2999537434395481</v>
      </c>
      <c r="V25" s="452">
        <f t="shared" si="3"/>
        <v>0</v>
      </c>
      <c r="W25" s="452">
        <f t="shared" si="4"/>
        <v>0</v>
      </c>
    </row>
    <row r="26" spans="1:23" ht="15.75" customHeight="1">
      <c r="A26" s="42" t="s">
        <v>14</v>
      </c>
      <c r="B26" s="176" t="s">
        <v>33</v>
      </c>
      <c r="C26" s="304">
        <f t="shared" si="5"/>
        <v>838347728.106</v>
      </c>
      <c r="D26" s="238">
        <f>'[1]02'!D26+'[2]02'!D26+'[3]02'!D26+'[4]02'!D26+'[5]02'!D26+'[6]02'!D26+'[7]02'!D26+'[8]02'!D26+'[9]02'!D26</f>
        <v>698736969.106</v>
      </c>
      <c r="E26" s="238">
        <f>'[1]02'!E26+'[2]02'!E26+'[3]02'!E26+'[4]02'!E26+'[5]02'!E26+'[6]02'!E26+'[7]02'!E26+'[8]02'!E26+'[9]02'!E26</f>
        <v>139610759</v>
      </c>
      <c r="F26" s="238">
        <f>'[1]02'!F26+'[2]02'!F26+'[3]02'!F26+'[4]02'!F26+'[5]02'!F26+'[6]02'!F26+'[7]02'!F26+'[8]02'!F26+'[9]02'!F26</f>
        <v>559481</v>
      </c>
      <c r="G26" s="238">
        <f>'[1]02'!G26+'[2]02'!G26+'[3]02'!G26+'[4]02'!G26+'[5]02'!G26+'[6]02'!G26+'[7]02'!G26+'[8]02'!G26+'[9]02'!G26</f>
        <v>0</v>
      </c>
      <c r="H26" s="304">
        <f aca="true" t="shared" si="11" ref="H26:H37">I26+Q26+R26+S26</f>
        <v>837788247.106</v>
      </c>
      <c r="I26" s="304">
        <f t="shared" si="7"/>
        <v>366446063.083</v>
      </c>
      <c r="J26" s="306">
        <f aca="true" t="shared" si="12" ref="J26:J37">K26+L26+M26</f>
        <v>140524514.535</v>
      </c>
      <c r="K26" s="238">
        <f>'[1]02'!K26+'[2]02'!K26+'[3]02'!K26+'[4]02'!K26+'[5]02'!K26+'[6]02'!K26+'[7]02'!K26+'[8]02'!K26+'[9]02'!K26</f>
        <v>140024514.535</v>
      </c>
      <c r="L26" s="238">
        <f>'[1]02'!L26+'[2]02'!L26+'[3]02'!L26+'[4]02'!L26+'[5]02'!L26+'[6]02'!L26+'[7]02'!L26+'[8]02'!L26+'[9]02'!L26</f>
        <v>500000</v>
      </c>
      <c r="M26" s="238">
        <f>'[1]02'!M26+'[2]02'!M26+'[3]02'!M26+'[4]02'!M26+'[5]02'!M26+'[6]02'!M26+'[7]02'!M26+'[8]02'!M26+'[9]02'!M26</f>
        <v>0</v>
      </c>
      <c r="N26" s="238">
        <f>'[1]02'!N26+'[2]02'!N26+'[3]02'!N26+'[4]02'!N26+'[5]02'!N26+'[6]02'!N26+'[7]02'!N26+'[8]02'!N26+'[9]02'!N26</f>
        <v>225921548.548</v>
      </c>
      <c r="O26" s="238">
        <f>'[1]02'!O26+'[2]02'!O26+'[3]02'!O26+'[4]02'!O26+'[5]02'!O26+'[6]02'!O26+'[7]02'!O26+'[8]02'!O26+'[9]02'!O26</f>
        <v>0</v>
      </c>
      <c r="P26" s="238">
        <f>'[1]02'!P26+'[2]02'!P26+'[3]02'!P26+'[4]02'!P26+'[5]02'!P26+'[6]02'!P26+'[7]02'!P26+'[8]02'!P26+'[9]02'!P26</f>
        <v>0</v>
      </c>
      <c r="Q26" s="238">
        <f>'[1]02'!Q26+'[2]02'!Q26+'[3]02'!Q26+'[4]02'!Q26+'[5]02'!Q26+'[6]02'!Q26+'[7]02'!Q26+'[8]02'!Q26+'[9]02'!Q26</f>
        <v>442038915.023</v>
      </c>
      <c r="R26" s="238">
        <f>'[1]02'!R26+'[2]02'!R26+'[3]02'!R26+'[4]02'!R26+'[5]02'!R26+'[6]02'!R26+'[7]02'!R26+'[8]02'!R26+'[9]02'!R26</f>
        <v>29303269</v>
      </c>
      <c r="S26" s="238">
        <f>'[1]02'!S26+'[2]02'!S26+'[3]02'!S26+'[4]02'!S26+'[5]02'!S26+'[6]02'!S26+'[7]02'!S26+'[8]02'!S26+'[9]02'!S26</f>
        <v>0</v>
      </c>
      <c r="T26" s="304">
        <f aca="true" t="shared" si="13" ref="T26:T37">SUM(N26:S26)</f>
        <v>697263732.571</v>
      </c>
      <c r="U26" s="237">
        <f t="shared" si="2"/>
        <v>0.3834793949012114</v>
      </c>
      <c r="V26" s="452">
        <f t="shared" si="3"/>
        <v>0</v>
      </c>
      <c r="W26" s="452">
        <f t="shared" si="4"/>
        <v>0</v>
      </c>
    </row>
    <row r="27" spans="1:23" ht="15.75" customHeight="1">
      <c r="A27" s="42" t="s">
        <v>19</v>
      </c>
      <c r="B27" s="177" t="s">
        <v>141</v>
      </c>
      <c r="C27" s="304">
        <f t="shared" si="5"/>
        <v>680504450.367</v>
      </c>
      <c r="D27" s="238">
        <f>'[1]02'!D27+'[2]02'!D27+'[3]02'!D27+'[4]02'!D27+'[5]02'!D27+'[6]02'!D27+'[7]02'!D27+'[8]02'!D27+'[9]02'!D27</f>
        <v>612590103.367</v>
      </c>
      <c r="E27" s="238">
        <f>'[1]02'!E27+'[2]02'!E27+'[3]02'!E27+'[4]02'!E27+'[5]02'!E27+'[6]02'!E27+'[7]02'!E27+'[8]02'!E27+'[9]02'!E27</f>
        <v>67914347</v>
      </c>
      <c r="F27" s="238">
        <f>'[1]02'!F27+'[2]02'!F27+'[3]02'!F27+'[4]02'!F27+'[5]02'!F27+'[6]02'!F27+'[7]02'!F27+'[8]02'!F27+'[9]02'!F27</f>
        <v>1888616.667</v>
      </c>
      <c r="G27" s="238">
        <f>'[1]02'!G27+'[2]02'!G27+'[3]02'!G27+'[4]02'!G27+'[5]02'!G27+'[6]02'!G27+'[7]02'!G27+'[8]02'!G27+'[9]02'!G27</f>
        <v>0</v>
      </c>
      <c r="H27" s="304">
        <f t="shared" si="11"/>
        <v>678615833.6999999</v>
      </c>
      <c r="I27" s="304">
        <f t="shared" si="7"/>
        <v>213260728.285</v>
      </c>
      <c r="J27" s="306">
        <f t="shared" si="12"/>
        <v>34918238</v>
      </c>
      <c r="K27" s="238">
        <f>'[1]02'!K27+'[2]02'!K27+'[3]02'!K27+'[4]02'!K27+'[5]02'!K27+'[6]02'!K27+'[7]02'!K27+'[8]02'!K27+'[9]02'!K27</f>
        <v>30589355</v>
      </c>
      <c r="L27" s="238">
        <f>'[1]02'!L27+'[2]02'!L27+'[3]02'!L27+'[4]02'!L27+'[5]02'!L27+'[6]02'!L27+'[7]02'!L27+'[8]02'!L27+'[9]02'!L27</f>
        <v>4328883</v>
      </c>
      <c r="M27" s="238">
        <f>'[1]02'!M27+'[2]02'!M27+'[3]02'!M27+'[4]02'!M27+'[5]02'!M27+'[6]02'!M27+'[7]02'!M27+'[8]02'!M27+'[9]02'!M27</f>
        <v>0</v>
      </c>
      <c r="N27" s="238">
        <f>'[1]02'!N27+'[2]02'!N27+'[3]02'!N27+'[4]02'!N27+'[5]02'!N27+'[6]02'!N27+'[7]02'!N27+'[8]02'!N27+'[9]02'!N27</f>
        <v>176616047.285</v>
      </c>
      <c r="O27" s="238">
        <f>'[1]02'!O27+'[2]02'!O27+'[3]02'!O27+'[4]02'!O27+'[5]02'!O27+'[6]02'!O27+'[7]02'!O27+'[8]02'!O27+'[9]02'!O27</f>
        <v>1726443</v>
      </c>
      <c r="P27" s="238">
        <f>'[1]02'!P27+'[2]02'!P27+'[3]02'!P27+'[4]02'!P27+'[5]02'!P27+'[6]02'!P27+'[7]02'!P27+'[8]02'!P27+'[9]02'!P27</f>
        <v>0</v>
      </c>
      <c r="Q27" s="238">
        <f>'[1]02'!Q27+'[2]02'!Q27+'[3]02'!Q27+'[4]02'!Q27+'[5]02'!Q27+'[6]02'!Q27+'[7]02'!Q27+'[8]02'!Q27+'[9]02'!Q27</f>
        <v>393466854.41499996</v>
      </c>
      <c r="R27" s="238">
        <f>'[1]02'!R27+'[2]02'!R27+'[3]02'!R27+'[4]02'!R27+'[5]02'!R27+'[6]02'!R27+'[7]02'!R27+'[8]02'!R27+'[9]02'!R27</f>
        <v>71888251</v>
      </c>
      <c r="S27" s="238">
        <f>'[1]02'!S27+'[2]02'!S27+'[3]02'!S27+'[4]02'!S27+'[5]02'!S27+'[6]02'!S27+'[7]02'!S27+'[8]02'!S27+'[9]02'!S27</f>
        <v>0</v>
      </c>
      <c r="T27" s="304">
        <f t="shared" si="13"/>
        <v>643697595.6999999</v>
      </c>
      <c r="U27" s="237">
        <f t="shared" si="2"/>
        <v>0.16373496555509992</v>
      </c>
      <c r="V27" s="452">
        <f t="shared" si="3"/>
        <v>0</v>
      </c>
      <c r="W27" s="452">
        <f t="shared" si="4"/>
        <v>0</v>
      </c>
    </row>
    <row r="28" spans="1:23" ht="15.75" customHeight="1">
      <c r="A28" s="42" t="s">
        <v>22</v>
      </c>
      <c r="B28" s="43" t="s">
        <v>145</v>
      </c>
      <c r="C28" s="304">
        <f t="shared" si="5"/>
        <v>0</v>
      </c>
      <c r="D28" s="238">
        <f>'[1]02'!D28+'[2]02'!D28+'[3]02'!D28+'[4]02'!D28+'[5]02'!D28+'[6]02'!D28+'[7]02'!D28+'[8]02'!D28+'[9]02'!D28</f>
        <v>0</v>
      </c>
      <c r="E28" s="238">
        <f>'[1]02'!E28+'[2]02'!E28+'[3]02'!E28+'[4]02'!E28+'[5]02'!E28+'[6]02'!E28+'[7]02'!E28+'[8]02'!E28+'[9]02'!E28</f>
        <v>0</v>
      </c>
      <c r="F28" s="238">
        <f>'[1]02'!F28+'[2]02'!F28+'[3]02'!F28+'[4]02'!F28+'[5]02'!F28+'[6]02'!F28+'[7]02'!F28+'[8]02'!F28+'[9]02'!F28</f>
        <v>0</v>
      </c>
      <c r="G28" s="238">
        <f>'[1]02'!G28+'[2]02'!G28+'[3]02'!G28+'[4]02'!G28+'[5]02'!G28+'[6]02'!G28+'[7]02'!G28+'[8]02'!G28+'[9]02'!G28</f>
        <v>0</v>
      </c>
      <c r="H28" s="304">
        <f t="shared" si="11"/>
        <v>0</v>
      </c>
      <c r="I28" s="304">
        <f t="shared" si="7"/>
        <v>0</v>
      </c>
      <c r="J28" s="306">
        <f t="shared" si="12"/>
        <v>0</v>
      </c>
      <c r="K28" s="238">
        <f>'[1]02'!K28+'[2]02'!K28+'[3]02'!K28+'[4]02'!K28+'[5]02'!K28+'[6]02'!K28+'[7]02'!K28+'[8]02'!K28+'[9]02'!K28</f>
        <v>0</v>
      </c>
      <c r="L28" s="238">
        <f>'[1]02'!L28+'[2]02'!L28+'[3]02'!L28+'[4]02'!L28+'[5]02'!L28+'[6]02'!L28+'[7]02'!L28+'[8]02'!L28+'[9]02'!L28</f>
        <v>0</v>
      </c>
      <c r="M28" s="238">
        <f>'[1]02'!M28+'[2]02'!M28+'[3]02'!M28+'[4]02'!M28+'[5]02'!M28+'[6]02'!M28+'[7]02'!M28+'[8]02'!M28+'[9]02'!M28</f>
        <v>0</v>
      </c>
      <c r="N28" s="238">
        <f>'[1]02'!N28+'[2]02'!N28+'[3]02'!N28+'[4]02'!N28+'[5]02'!N28+'[6]02'!N28+'[7]02'!N28+'[8]02'!N28+'[9]02'!N28</f>
        <v>0</v>
      </c>
      <c r="O28" s="238">
        <f>'[1]02'!O28+'[2]02'!O28+'[3]02'!O28+'[4]02'!O28+'[5]02'!O28+'[6]02'!O28+'[7]02'!O28+'[8]02'!O28+'[9]02'!O28</f>
        <v>0</v>
      </c>
      <c r="P28" s="238">
        <f>'[1]02'!P28+'[2]02'!P28+'[3]02'!P28+'[4]02'!P28+'[5]02'!P28+'[6]02'!P28+'[7]02'!P28+'[8]02'!P28+'[9]02'!P28</f>
        <v>0</v>
      </c>
      <c r="Q28" s="238">
        <f>'[1]02'!Q28+'[2]02'!Q28+'[3]02'!Q28+'[4]02'!Q28+'[5]02'!Q28+'[6]02'!Q28+'[7]02'!Q28+'[8]02'!Q28+'[9]02'!Q28</f>
        <v>0</v>
      </c>
      <c r="R28" s="238">
        <f>'[1]02'!R28+'[2]02'!R28+'[3]02'!R28+'[4]02'!R28+'[5]02'!R28+'[6]02'!R28+'[7]02'!R28+'[8]02'!R28+'[9]02'!R28</f>
        <v>0</v>
      </c>
      <c r="S28" s="238">
        <f>'[1]02'!S28+'[2]02'!S28+'[3]02'!S28+'[4]02'!S28+'[5]02'!S28+'[6]02'!S28+'[7]02'!S28+'[8]02'!S28+'[9]02'!S28</f>
        <v>0</v>
      </c>
      <c r="T28" s="304">
        <f t="shared" si="13"/>
        <v>0</v>
      </c>
      <c r="U28" s="237">
        <f t="shared" si="2"/>
      </c>
      <c r="V28" s="452">
        <f t="shared" si="3"/>
        <v>0</v>
      </c>
      <c r="W28" s="452">
        <f t="shared" si="4"/>
        <v>0</v>
      </c>
    </row>
    <row r="29" spans="1:23" ht="15.75" customHeight="1">
      <c r="A29" s="42" t="s">
        <v>23</v>
      </c>
      <c r="B29" s="46" t="s">
        <v>144</v>
      </c>
      <c r="C29" s="304">
        <f t="shared" si="5"/>
        <v>0</v>
      </c>
      <c r="D29" s="238">
        <f>'[1]02'!D29+'[2]02'!D29+'[3]02'!D29+'[4]02'!D29+'[5]02'!D29+'[6]02'!D29+'[7]02'!D29+'[8]02'!D29+'[9]02'!D29</f>
        <v>0</v>
      </c>
      <c r="E29" s="238">
        <f>'[1]02'!E29+'[2]02'!E29+'[3]02'!E29+'[4]02'!E29+'[5]02'!E29+'[6]02'!E29+'[7]02'!E29+'[8]02'!E29+'[9]02'!E29</f>
        <v>0</v>
      </c>
      <c r="F29" s="238">
        <f>'[1]02'!F29+'[2]02'!F29+'[3]02'!F29+'[4]02'!F29+'[5]02'!F29+'[6]02'!F29+'[7]02'!F29+'[8]02'!F29+'[9]02'!F29</f>
        <v>0</v>
      </c>
      <c r="G29" s="238">
        <f>'[1]02'!G29+'[2]02'!G29+'[3]02'!G29+'[4]02'!G29+'[5]02'!G29+'[6]02'!G29+'[7]02'!G29+'[8]02'!G29+'[9]02'!G29</f>
        <v>0</v>
      </c>
      <c r="H29" s="304">
        <f t="shared" si="11"/>
        <v>0</v>
      </c>
      <c r="I29" s="304">
        <f t="shared" si="7"/>
        <v>0</v>
      </c>
      <c r="J29" s="306">
        <f t="shared" si="12"/>
        <v>0</v>
      </c>
      <c r="K29" s="238">
        <f>'[1]02'!K29+'[2]02'!K29+'[3]02'!K29+'[4]02'!K29+'[5]02'!K29+'[6]02'!K29+'[7]02'!K29+'[8]02'!K29+'[9]02'!K29</f>
        <v>0</v>
      </c>
      <c r="L29" s="238">
        <f>'[1]02'!L29+'[2]02'!L29+'[3]02'!L29+'[4]02'!L29+'[5]02'!L29+'[6]02'!L29+'[7]02'!L29+'[8]02'!L29+'[9]02'!L29</f>
        <v>0</v>
      </c>
      <c r="M29" s="238">
        <f>'[1]02'!M29+'[2]02'!M29+'[3]02'!M29+'[4]02'!M29+'[5]02'!M29+'[6]02'!M29+'[7]02'!M29+'[8]02'!M29+'[9]02'!M29</f>
        <v>0</v>
      </c>
      <c r="N29" s="238">
        <f>'[1]02'!N29+'[2]02'!N29+'[3]02'!N29+'[4]02'!N29+'[5]02'!N29+'[6]02'!N29+'[7]02'!N29+'[8]02'!N29+'[9]02'!N29</f>
        <v>0</v>
      </c>
      <c r="O29" s="238">
        <f>'[1]02'!O29+'[2]02'!O29+'[3]02'!O29+'[4]02'!O29+'[5]02'!O29+'[6]02'!O29+'[7]02'!O29+'[8]02'!O29+'[9]02'!O29</f>
        <v>0</v>
      </c>
      <c r="P29" s="238">
        <f>'[1]02'!P29+'[2]02'!P29+'[3]02'!P29+'[4]02'!P29+'[5]02'!P29+'[6]02'!P29+'[7]02'!P29+'[8]02'!P29+'[9]02'!P29</f>
        <v>0</v>
      </c>
      <c r="Q29" s="238">
        <f>'[1]02'!Q29+'[2]02'!Q29+'[3]02'!Q29+'[4]02'!Q29+'[5]02'!Q29+'[6]02'!Q29+'[7]02'!Q29+'[8]02'!Q29+'[9]02'!Q29</f>
        <v>0</v>
      </c>
      <c r="R29" s="238">
        <f>'[1]02'!R29+'[2]02'!R29+'[3]02'!R29+'[4]02'!R29+'[5]02'!R29+'[6]02'!R29+'[7]02'!R29+'[8]02'!R29+'[9]02'!R29</f>
        <v>0</v>
      </c>
      <c r="S29" s="238">
        <f>'[1]02'!S29+'[2]02'!S29+'[3]02'!S29+'[4]02'!S29+'[5]02'!S29+'[6]02'!S29+'[7]02'!S29+'[8]02'!S29+'[9]02'!S29</f>
        <v>0</v>
      </c>
      <c r="T29" s="304">
        <f t="shared" si="13"/>
        <v>0</v>
      </c>
      <c r="U29" s="237">
        <f t="shared" si="2"/>
      </c>
      <c r="V29" s="452">
        <f t="shared" si="3"/>
        <v>0</v>
      </c>
      <c r="W29" s="452">
        <f t="shared" si="4"/>
        <v>0</v>
      </c>
    </row>
    <row r="30" spans="1:23" ht="15.75" customHeight="1">
      <c r="A30" s="42" t="s">
        <v>24</v>
      </c>
      <c r="B30" s="43" t="s">
        <v>128</v>
      </c>
      <c r="C30" s="304">
        <f t="shared" si="5"/>
        <v>155689591.88099998</v>
      </c>
      <c r="D30" s="238">
        <f>'[1]02'!D30+'[2]02'!D30+'[3]02'!D30+'[4]02'!D30+'[5]02'!D30+'[6]02'!D30+'[7]02'!D30+'[8]02'!D30+'[9]02'!D30</f>
        <v>152625838.88099998</v>
      </c>
      <c r="E30" s="238">
        <f>'[1]02'!E30+'[2]02'!E30+'[3]02'!E30+'[4]02'!E30+'[5]02'!E30+'[6]02'!E30+'[7]02'!E30+'[8]02'!E30+'[9]02'!E30</f>
        <v>3063753</v>
      </c>
      <c r="F30" s="238">
        <f>'[1]02'!F30+'[2]02'!F30+'[3]02'!F30+'[4]02'!F30+'[5]02'!F30+'[6]02'!F30+'[7]02'!F30+'[8]02'!F30+'[9]02'!F30</f>
        <v>274600</v>
      </c>
      <c r="G30" s="238">
        <f>'[1]02'!G30+'[2]02'!G30+'[3]02'!G30+'[4]02'!G30+'[5]02'!G30+'[6]02'!G30+'[7]02'!G30+'[8]02'!G30+'[9]02'!G30</f>
        <v>0</v>
      </c>
      <c r="H30" s="304">
        <f t="shared" si="11"/>
        <v>155414991.88099998</v>
      </c>
      <c r="I30" s="304">
        <f t="shared" si="7"/>
        <v>39910301.001</v>
      </c>
      <c r="J30" s="306">
        <f t="shared" si="12"/>
        <v>17665328</v>
      </c>
      <c r="K30" s="238">
        <f>'[1]02'!K30+'[2]02'!K30+'[3]02'!K30+'[4]02'!K30+'[5]02'!K30+'[6]02'!K30+'[7]02'!K30+'[8]02'!K30+'[9]02'!K30</f>
        <v>17633528</v>
      </c>
      <c r="L30" s="238">
        <f>'[1]02'!L30+'[2]02'!L30+'[3]02'!L30+'[4]02'!L30+'[5]02'!L30+'[6]02'!L30+'[7]02'!L30+'[8]02'!L30+'[9]02'!L30</f>
        <v>31800</v>
      </c>
      <c r="M30" s="238">
        <f>'[1]02'!M30+'[2]02'!M30+'[3]02'!M30+'[4]02'!M30+'[5]02'!M30+'[6]02'!M30+'[7]02'!M30+'[8]02'!M30+'[9]02'!M30</f>
        <v>0</v>
      </c>
      <c r="N30" s="238">
        <f>'[1]02'!N30+'[2]02'!N30+'[3]02'!N30+'[4]02'!N30+'[5]02'!N30+'[6]02'!N30+'[7]02'!N30+'[8]02'!N30+'[9]02'!N30</f>
        <v>22244973.001000002</v>
      </c>
      <c r="O30" s="238">
        <f>'[1]02'!O30+'[2]02'!O30+'[3]02'!O30+'[4]02'!O30+'[5]02'!O30+'[6]02'!O30+'[7]02'!O30+'[8]02'!O30+'[9]02'!O30</f>
        <v>0</v>
      </c>
      <c r="P30" s="238">
        <f>'[1]02'!P30+'[2]02'!P30+'[3]02'!P30+'[4]02'!P30+'[5]02'!P30+'[6]02'!P30+'[7]02'!P30+'[8]02'!P30+'[9]02'!P30</f>
        <v>0</v>
      </c>
      <c r="Q30" s="238">
        <f>'[1]02'!Q30+'[2]02'!Q30+'[3]02'!Q30+'[4]02'!Q30+'[5]02'!Q30+'[6]02'!Q30+'[7]02'!Q30+'[8]02'!Q30+'[9]02'!Q30</f>
        <v>115504690.88</v>
      </c>
      <c r="R30" s="238">
        <f>'[1]02'!R30+'[2]02'!R30+'[3]02'!R30+'[4]02'!R30+'[5]02'!R30+'[6]02'!R30+'[7]02'!R30+'[8]02'!R30+'[9]02'!R30</f>
        <v>0</v>
      </c>
      <c r="S30" s="238">
        <f>'[1]02'!S30+'[2]02'!S30+'[3]02'!S30+'[4]02'!S30+'[5]02'!S30+'[6]02'!S30+'[7]02'!S30+'[8]02'!S30+'[9]02'!S30</f>
        <v>0</v>
      </c>
      <c r="T30" s="304">
        <f t="shared" si="13"/>
        <v>137749663.88099998</v>
      </c>
      <c r="U30" s="237">
        <f t="shared" si="2"/>
        <v>0.4426257772287253</v>
      </c>
      <c r="V30" s="452">
        <f t="shared" si="3"/>
        <v>0</v>
      </c>
      <c r="W30" s="452">
        <f t="shared" si="4"/>
        <v>0</v>
      </c>
    </row>
    <row r="31" spans="1:23" ht="15.75" customHeight="1">
      <c r="A31" s="42" t="s">
        <v>25</v>
      </c>
      <c r="B31" s="43" t="s">
        <v>129</v>
      </c>
      <c r="C31" s="304">
        <f t="shared" si="5"/>
        <v>0</v>
      </c>
      <c r="D31" s="238">
        <f>'[1]02'!D31+'[2]02'!D31+'[3]02'!D31+'[4]02'!D31+'[5]02'!D31+'[6]02'!D31+'[7]02'!D31+'[8]02'!D31+'[9]02'!D31</f>
        <v>0</v>
      </c>
      <c r="E31" s="238">
        <f>'[1]02'!E31+'[2]02'!E31+'[3]02'!E31+'[4]02'!E31+'[5]02'!E31+'[6]02'!E31+'[7]02'!E31+'[8]02'!E31+'[9]02'!E31</f>
        <v>0</v>
      </c>
      <c r="F31" s="238">
        <f>'[1]02'!F31+'[2]02'!F31+'[3]02'!F31+'[4]02'!F31+'[5]02'!F31+'[6]02'!F31+'[7]02'!F31+'[8]02'!F31+'[9]02'!F31</f>
        <v>0</v>
      </c>
      <c r="G31" s="238">
        <f>'[1]02'!G31+'[2]02'!G31+'[3]02'!G31+'[4]02'!G31+'[5]02'!G31+'[6]02'!G31+'[7]02'!G31+'[8]02'!G31+'[9]02'!G31</f>
        <v>0</v>
      </c>
      <c r="H31" s="304">
        <f t="shared" si="11"/>
        <v>0</v>
      </c>
      <c r="I31" s="304">
        <f t="shared" si="7"/>
        <v>0</v>
      </c>
      <c r="J31" s="306">
        <f t="shared" si="12"/>
        <v>0</v>
      </c>
      <c r="K31" s="238">
        <f>'[1]02'!K31+'[2]02'!K31+'[3]02'!K31+'[4]02'!K31+'[5]02'!K31+'[6]02'!K31+'[7]02'!K31+'[8]02'!K31+'[9]02'!K31</f>
        <v>0</v>
      </c>
      <c r="L31" s="238">
        <f>'[1]02'!L31+'[2]02'!L31+'[3]02'!L31+'[4]02'!L31+'[5]02'!L31+'[6]02'!L31+'[7]02'!L31+'[8]02'!L31+'[9]02'!L31</f>
        <v>0</v>
      </c>
      <c r="M31" s="238">
        <f>'[1]02'!M31+'[2]02'!M31+'[3]02'!M31+'[4]02'!M31+'[5]02'!M31+'[6]02'!M31+'[7]02'!M31+'[8]02'!M31+'[9]02'!M31</f>
        <v>0</v>
      </c>
      <c r="N31" s="238">
        <f>'[1]02'!N31+'[2]02'!N31+'[3]02'!N31+'[4]02'!N31+'[5]02'!N31+'[6]02'!N31+'[7]02'!N31+'[8]02'!N31+'[9]02'!N31</f>
        <v>0</v>
      </c>
      <c r="O31" s="238">
        <f>'[1]02'!O31+'[2]02'!O31+'[3]02'!O31+'[4]02'!O31+'[5]02'!O31+'[6]02'!O31+'[7]02'!O31+'[8]02'!O31+'[9]02'!O31</f>
        <v>0</v>
      </c>
      <c r="P31" s="238">
        <f>'[1]02'!P31+'[2]02'!P31+'[3]02'!P31+'[4]02'!P31+'[5]02'!P31+'[6]02'!P31+'[7]02'!P31+'[8]02'!P31+'[9]02'!P31</f>
        <v>0</v>
      </c>
      <c r="Q31" s="238">
        <f>'[1]02'!Q31+'[2]02'!Q31+'[3]02'!Q31+'[4]02'!Q31+'[5]02'!Q31+'[6]02'!Q31+'[7]02'!Q31+'[8]02'!Q31+'[9]02'!Q31</f>
        <v>0</v>
      </c>
      <c r="R31" s="238">
        <f>'[1]02'!R31+'[2]02'!R31+'[3]02'!R31+'[4]02'!R31+'[5]02'!R31+'[6]02'!R31+'[7]02'!R31+'[8]02'!R31+'[9]02'!R31</f>
        <v>0</v>
      </c>
      <c r="S31" s="238">
        <f>'[1]02'!S31+'[2]02'!S31+'[3]02'!S31+'[4]02'!S31+'[5]02'!S31+'[6]02'!S31+'[7]02'!S31+'[8]02'!S31+'[9]02'!S31</f>
        <v>0</v>
      </c>
      <c r="T31" s="304">
        <f t="shared" si="13"/>
        <v>0</v>
      </c>
      <c r="U31" s="237">
        <f t="shared" si="2"/>
      </c>
      <c r="V31" s="452">
        <f t="shared" si="3"/>
        <v>0</v>
      </c>
      <c r="W31" s="452">
        <f t="shared" si="4"/>
        <v>0</v>
      </c>
    </row>
    <row r="32" spans="1:23" ht="15.75" customHeight="1">
      <c r="A32" s="42" t="s">
        <v>26</v>
      </c>
      <c r="B32" s="43" t="s">
        <v>32</v>
      </c>
      <c r="C32" s="304">
        <f t="shared" si="5"/>
        <v>66844942</v>
      </c>
      <c r="D32" s="238">
        <f>'[1]02'!D32+'[2]02'!D32+'[3]02'!D32+'[4]02'!D32+'[5]02'!D32+'[6]02'!D32+'[7]02'!D32+'[8]02'!D32+'[9]02'!D32</f>
        <v>42728836</v>
      </c>
      <c r="E32" s="238">
        <f>'[1]02'!E32+'[2]02'!E32+'[3]02'!E32+'[4]02'!E32+'[5]02'!E32+'[6]02'!E32+'[7]02'!E32+'[8]02'!E32+'[9]02'!E32</f>
        <v>24116106</v>
      </c>
      <c r="F32" s="238">
        <f>'[1]02'!F32+'[2]02'!F32+'[3]02'!F32+'[4]02'!F32+'[5]02'!F32+'[6]02'!F32+'[7]02'!F32+'[8]02'!F32+'[9]02'!F32</f>
        <v>87500</v>
      </c>
      <c r="G32" s="238">
        <f>'[1]02'!G32+'[2]02'!G32+'[3]02'!G32+'[4]02'!G32+'[5]02'!G32+'[6]02'!G32+'[7]02'!G32+'[8]02'!G32+'[9]02'!G32</f>
        <v>0</v>
      </c>
      <c r="H32" s="304">
        <f t="shared" si="11"/>
        <v>66757442</v>
      </c>
      <c r="I32" s="304">
        <f t="shared" si="7"/>
        <v>62052990</v>
      </c>
      <c r="J32" s="306">
        <f t="shared" si="12"/>
        <v>39993252</v>
      </c>
      <c r="K32" s="238">
        <f>'[1]02'!K32+'[2]02'!K32+'[3]02'!K32+'[4]02'!K32+'[5]02'!K32+'[6]02'!K32+'[7]02'!K32+'[8]02'!K32+'[9]02'!K32</f>
        <v>36282522</v>
      </c>
      <c r="L32" s="238">
        <f>'[1]02'!L32+'[2]02'!L32+'[3]02'!L32+'[4]02'!L32+'[5]02'!L32+'[6]02'!L32+'[7]02'!L32+'[8]02'!L32+'[9]02'!L32</f>
        <v>3710730</v>
      </c>
      <c r="M32" s="238">
        <f>'[1]02'!M32+'[2]02'!M32+'[3]02'!M32+'[4]02'!M32+'[5]02'!M32+'[6]02'!M32+'[7]02'!M32+'[8]02'!M32+'[9]02'!M32</f>
        <v>0</v>
      </c>
      <c r="N32" s="238">
        <f>'[1]02'!N32+'[2]02'!N32+'[3]02'!N32+'[4]02'!N32+'[5]02'!N32+'[6]02'!N32+'[7]02'!N32+'[8]02'!N32+'[9]02'!N32</f>
        <v>22059738</v>
      </c>
      <c r="O32" s="238">
        <f>'[1]02'!O32+'[2]02'!O32+'[3]02'!O32+'[4]02'!O32+'[5]02'!O32+'[6]02'!O32+'[7]02'!O32+'[8]02'!O32+'[9]02'!O32</f>
        <v>0</v>
      </c>
      <c r="P32" s="238">
        <f>'[1]02'!P32+'[2]02'!P32+'[3]02'!P32+'[4]02'!P32+'[5]02'!P32+'[6]02'!P32+'[7]02'!P32+'[8]02'!P32+'[9]02'!P32</f>
        <v>0</v>
      </c>
      <c r="Q32" s="238">
        <f>'[1]02'!Q32+'[2]02'!Q32+'[3]02'!Q32+'[4]02'!Q32+'[5]02'!Q32+'[6]02'!Q32+'[7]02'!Q32+'[8]02'!Q32+'[9]02'!Q32</f>
        <v>4073319</v>
      </c>
      <c r="R32" s="238">
        <f>'[1]02'!R32+'[2]02'!R32+'[3]02'!R32+'[4]02'!R32+'[5]02'!R32+'[6]02'!R32+'[7]02'!R32+'[8]02'!R32+'[9]02'!R32</f>
        <v>631133</v>
      </c>
      <c r="S32" s="238">
        <f>'[1]02'!S32+'[2]02'!S32+'[3]02'!S32+'[4]02'!S32+'[5]02'!S32+'[6]02'!S32+'[7]02'!S32+'[8]02'!S32+'[9]02'!S32</f>
        <v>0</v>
      </c>
      <c r="T32" s="304">
        <f t="shared" si="13"/>
        <v>26764190</v>
      </c>
      <c r="U32" s="237">
        <f t="shared" si="2"/>
        <v>0.6445016106395518</v>
      </c>
      <c r="V32" s="452">
        <f t="shared" si="3"/>
        <v>0</v>
      </c>
      <c r="W32" s="452">
        <f t="shared" si="4"/>
        <v>0</v>
      </c>
    </row>
    <row r="33" spans="1:23" ht="15.75" customHeight="1">
      <c r="A33" s="42" t="s">
        <v>27</v>
      </c>
      <c r="B33" s="43" t="s">
        <v>34</v>
      </c>
      <c r="C33" s="304">
        <f t="shared" si="5"/>
        <v>3516158</v>
      </c>
      <c r="D33" s="238">
        <f>'[1]02'!D33+'[2]02'!D33+'[3]02'!D33+'[4]02'!D33+'[5]02'!D33+'[6]02'!D33+'[7]02'!D33+'[8]02'!D33+'[9]02'!D33</f>
        <v>3460649</v>
      </c>
      <c r="E33" s="238">
        <f>'[1]02'!E33+'[2]02'!E33+'[3]02'!E33+'[4]02'!E33+'[5]02'!E33+'[6]02'!E33+'[7]02'!E33+'[8]02'!E33+'[9]02'!E33</f>
        <v>55509</v>
      </c>
      <c r="F33" s="238">
        <f>'[1]02'!F33+'[2]02'!F33+'[3]02'!F33+'[4]02'!F33+'[5]02'!F33+'[6]02'!F33+'[7]02'!F33+'[8]02'!F33+'[9]02'!F33</f>
        <v>0</v>
      </c>
      <c r="G33" s="238">
        <f>'[1]02'!G33+'[2]02'!G33+'[3]02'!G33+'[4]02'!G33+'[5]02'!G33+'[6]02'!G33+'[7]02'!G33+'[8]02'!G33+'[9]02'!G33</f>
        <v>0</v>
      </c>
      <c r="H33" s="304">
        <f t="shared" si="11"/>
        <v>3516158</v>
      </c>
      <c r="I33" s="304">
        <f t="shared" si="7"/>
        <v>2745606</v>
      </c>
      <c r="J33" s="306">
        <f t="shared" si="12"/>
        <v>985123</v>
      </c>
      <c r="K33" s="238">
        <f>'[1]02'!K33+'[2]02'!K33+'[3]02'!K33+'[4]02'!K33+'[5]02'!K33+'[6]02'!K33+'[7]02'!K33+'[8]02'!K33+'[9]02'!K33</f>
        <v>985123</v>
      </c>
      <c r="L33" s="238">
        <f>'[1]02'!L33+'[2]02'!L33+'[3]02'!L33+'[4]02'!L33+'[5]02'!L33+'[6]02'!L33+'[7]02'!L33+'[8]02'!L33+'[9]02'!L33</f>
        <v>0</v>
      </c>
      <c r="M33" s="238">
        <f>'[1]02'!M33+'[2]02'!M33+'[3]02'!M33+'[4]02'!M33+'[5]02'!M33+'[6]02'!M33+'[7]02'!M33+'[8]02'!M33+'[9]02'!M33</f>
        <v>0</v>
      </c>
      <c r="N33" s="238">
        <f>'[1]02'!N33+'[2]02'!N33+'[3]02'!N33+'[4]02'!N33+'[5]02'!N33+'[6]02'!N33+'[7]02'!N33+'[8]02'!N33+'[9]02'!N33</f>
        <v>1760483</v>
      </c>
      <c r="O33" s="238">
        <f>'[1]02'!O33+'[2]02'!O33+'[3]02'!O33+'[4]02'!O33+'[5]02'!O33+'[6]02'!O33+'[7]02'!O33+'[8]02'!O33+'[9]02'!O33</f>
        <v>0</v>
      </c>
      <c r="P33" s="238">
        <f>'[1]02'!P33+'[2]02'!P33+'[3]02'!P33+'[4]02'!P33+'[5]02'!P33+'[6]02'!P33+'[7]02'!P33+'[8]02'!P33+'[9]02'!P33</f>
        <v>0</v>
      </c>
      <c r="Q33" s="238">
        <f>'[1]02'!Q33+'[2]02'!Q33+'[3]02'!Q33+'[4]02'!Q33+'[5]02'!Q33+'[6]02'!Q33+'[7]02'!Q33+'[8]02'!Q33+'[9]02'!Q33</f>
        <v>770552</v>
      </c>
      <c r="R33" s="238">
        <f>'[1]02'!R33+'[2]02'!R33+'[3]02'!R33+'[4]02'!R33+'[5]02'!R33+'[6]02'!R33+'[7]02'!R33+'[8]02'!R33+'[9]02'!R33</f>
        <v>0</v>
      </c>
      <c r="S33" s="238">
        <f>'[1]02'!S33+'[2]02'!S33+'[3]02'!S33+'[4]02'!S33+'[5]02'!S33+'[6]02'!S33+'[7]02'!S33+'[8]02'!S33+'[9]02'!S33</f>
        <v>0</v>
      </c>
      <c r="T33" s="304">
        <f t="shared" si="13"/>
        <v>2531035</v>
      </c>
      <c r="U33" s="237">
        <f t="shared" si="2"/>
        <v>0.35879984236631185</v>
      </c>
      <c r="V33" s="452">
        <f t="shared" si="3"/>
        <v>0</v>
      </c>
      <c r="W33" s="452">
        <f t="shared" si="4"/>
        <v>0</v>
      </c>
    </row>
    <row r="34" spans="1:23" ht="15.75" customHeight="1">
      <c r="A34" s="42" t="s">
        <v>29</v>
      </c>
      <c r="B34" s="43" t="s">
        <v>35</v>
      </c>
      <c r="C34" s="304">
        <f t="shared" si="5"/>
        <v>0</v>
      </c>
      <c r="D34" s="238">
        <f>'[1]02'!D34+'[2]02'!D34+'[3]02'!D34+'[4]02'!D34+'[5]02'!D34+'[6]02'!D34+'[7]02'!D34+'[8]02'!D34+'[9]02'!D34</f>
        <v>0</v>
      </c>
      <c r="E34" s="238">
        <f>'[1]02'!E34+'[2]02'!E34+'[3]02'!E34+'[4]02'!E34+'[5]02'!E34+'[6]02'!E34+'[7]02'!E34+'[8]02'!E34+'[9]02'!E34</f>
        <v>0</v>
      </c>
      <c r="F34" s="238">
        <f>'[1]02'!F34+'[2]02'!F34+'[3]02'!F34+'[4]02'!F34+'[5]02'!F34+'[6]02'!F34+'[7]02'!F34+'[8]02'!F34+'[9]02'!F34</f>
        <v>0</v>
      </c>
      <c r="G34" s="238">
        <f>'[1]02'!G34+'[2]02'!G34+'[3]02'!G34+'[4]02'!G34+'[5]02'!G34+'[6]02'!G34+'[7]02'!G34+'[8]02'!G34+'[9]02'!G34</f>
        <v>0</v>
      </c>
      <c r="H34" s="304">
        <f t="shared" si="11"/>
        <v>0</v>
      </c>
      <c r="I34" s="304">
        <f t="shared" si="7"/>
        <v>0</v>
      </c>
      <c r="J34" s="306">
        <f t="shared" si="12"/>
        <v>0</v>
      </c>
      <c r="K34" s="238">
        <f>'[1]02'!K34+'[2]02'!K34+'[3]02'!K34+'[4]02'!K34+'[5]02'!K34+'[6]02'!K34+'[7]02'!K34+'[8]02'!K34+'[9]02'!K34</f>
        <v>0</v>
      </c>
      <c r="L34" s="238">
        <f>'[1]02'!L34+'[2]02'!L34+'[3]02'!L34+'[4]02'!L34+'[5]02'!L34+'[6]02'!L34+'[7]02'!L34+'[8]02'!L34+'[9]02'!L34</f>
        <v>0</v>
      </c>
      <c r="M34" s="238">
        <f>'[1]02'!M34+'[2]02'!M34+'[3]02'!M34+'[4]02'!M34+'[5]02'!M34+'[6]02'!M34+'[7]02'!M34+'[8]02'!M34+'[9]02'!M34</f>
        <v>0</v>
      </c>
      <c r="N34" s="238">
        <f>'[1]02'!N34+'[2]02'!N34+'[3]02'!N34+'[4]02'!N34+'[5]02'!N34+'[6]02'!N34+'[7]02'!N34+'[8]02'!N34+'[9]02'!N34</f>
        <v>0</v>
      </c>
      <c r="O34" s="238">
        <f>'[1]02'!O34+'[2]02'!O34+'[3]02'!O34+'[4]02'!O34+'[5]02'!O34+'[6]02'!O34+'[7]02'!O34+'[8]02'!O34+'[9]02'!O34</f>
        <v>0</v>
      </c>
      <c r="P34" s="238">
        <f>'[1]02'!P34+'[2]02'!P34+'[3]02'!P34+'[4]02'!P34+'[5]02'!P34+'[6]02'!P34+'[7]02'!P34+'[8]02'!P34+'[9]02'!P34</f>
        <v>0</v>
      </c>
      <c r="Q34" s="238">
        <f>'[1]02'!Q34+'[2]02'!Q34+'[3]02'!Q34+'[4]02'!Q34+'[5]02'!Q34+'[6]02'!Q34+'[7]02'!Q34+'[8]02'!Q34+'[9]02'!Q34</f>
        <v>0</v>
      </c>
      <c r="R34" s="238">
        <f>'[1]02'!R34+'[2]02'!R34+'[3]02'!R34+'[4]02'!R34+'[5]02'!R34+'[6]02'!R34+'[7]02'!R34+'[8]02'!R34+'[9]02'!R34</f>
        <v>0</v>
      </c>
      <c r="S34" s="238">
        <f>'[1]02'!S34+'[2]02'!S34+'[3]02'!S34+'[4]02'!S34+'[5]02'!S34+'[6]02'!S34+'[7]02'!S34+'[8]02'!S34+'[9]02'!S34</f>
        <v>0</v>
      </c>
      <c r="T34" s="304">
        <f t="shared" si="13"/>
        <v>0</v>
      </c>
      <c r="U34" s="237">
        <f t="shared" si="2"/>
      </c>
      <c r="V34" s="452">
        <f t="shared" si="3"/>
        <v>0</v>
      </c>
      <c r="W34" s="452">
        <f t="shared" si="4"/>
        <v>0</v>
      </c>
    </row>
    <row r="35" spans="1:23" ht="15.75" customHeight="1">
      <c r="A35" s="42" t="s">
        <v>30</v>
      </c>
      <c r="B35" s="43" t="s">
        <v>143</v>
      </c>
      <c r="C35" s="304">
        <f t="shared" si="5"/>
        <v>7154037</v>
      </c>
      <c r="D35" s="238">
        <f>'[1]02'!D35+'[2]02'!D35+'[3]02'!D35+'[4]02'!D35+'[5]02'!D35+'[6]02'!D35+'[7]02'!D35+'[8]02'!D35+'[9]02'!D35</f>
        <v>7154037</v>
      </c>
      <c r="E35" s="238">
        <f>'[1]02'!E35+'[2]02'!E35+'[3]02'!E35+'[4]02'!E35+'[5]02'!E35+'[6]02'!E35+'[7]02'!E35+'[8]02'!E35+'[9]02'!E35</f>
        <v>0</v>
      </c>
      <c r="F35" s="238">
        <f>'[1]02'!F35+'[2]02'!F35+'[3]02'!F35+'[4]02'!F35+'[5]02'!F35+'[6]02'!F35+'[7]02'!F35+'[8]02'!F35+'[9]02'!F35</f>
        <v>131590</v>
      </c>
      <c r="G35" s="238">
        <f>'[1]02'!G35+'[2]02'!G35+'[3]02'!G35+'[4]02'!G35+'[5]02'!G35+'[6]02'!G35+'[7]02'!G35+'[8]02'!G35+'[9]02'!G35</f>
        <v>0</v>
      </c>
      <c r="H35" s="304">
        <f t="shared" si="11"/>
        <v>7022447</v>
      </c>
      <c r="I35" s="304">
        <f t="shared" si="7"/>
        <v>5444377</v>
      </c>
      <c r="J35" s="306">
        <f t="shared" si="12"/>
        <v>1227345</v>
      </c>
      <c r="K35" s="238">
        <f>'[1]02'!K35+'[2]02'!K35+'[3]02'!K35+'[4]02'!K35+'[5]02'!K35+'[6]02'!K35+'[7]02'!K35+'[8]02'!K35+'[9]02'!K35</f>
        <v>1227345</v>
      </c>
      <c r="L35" s="238">
        <f>'[1]02'!L35+'[2]02'!L35+'[3]02'!L35+'[4]02'!L35+'[5]02'!L35+'[6]02'!L35+'[7]02'!L35+'[8]02'!L35+'[9]02'!L35</f>
        <v>0</v>
      </c>
      <c r="M35" s="238">
        <f>'[1]02'!M35+'[2]02'!M35+'[3]02'!M35+'[4]02'!M35+'[5]02'!M35+'[6]02'!M35+'[7]02'!M35+'[8]02'!M35+'[9]02'!M35</f>
        <v>0</v>
      </c>
      <c r="N35" s="238">
        <f>'[1]02'!N35+'[2]02'!N35+'[3]02'!N35+'[4]02'!N35+'[5]02'!N35+'[6]02'!N35+'[7]02'!N35+'[8]02'!N35+'[9]02'!N35</f>
        <v>4217032</v>
      </c>
      <c r="O35" s="238">
        <f>'[1]02'!O35+'[2]02'!O35+'[3]02'!O35+'[4]02'!O35+'[5]02'!O35+'[6]02'!O35+'[7]02'!O35+'[8]02'!O35+'[9]02'!O35</f>
        <v>0</v>
      </c>
      <c r="P35" s="238">
        <f>'[1]02'!P35+'[2]02'!P35+'[3]02'!P35+'[4]02'!P35+'[5]02'!P35+'[6]02'!P35+'[7]02'!P35+'[8]02'!P35+'[9]02'!P35</f>
        <v>0</v>
      </c>
      <c r="Q35" s="238">
        <f>'[1]02'!Q35+'[2]02'!Q35+'[3]02'!Q35+'[4]02'!Q35+'[5]02'!Q35+'[6]02'!Q35+'[7]02'!Q35+'[8]02'!Q35+'[9]02'!Q35</f>
        <v>1578070</v>
      </c>
      <c r="R35" s="238">
        <f>'[1]02'!R35+'[2]02'!R35+'[3]02'!R35+'[4]02'!R35+'[5]02'!R35+'[6]02'!R35+'[7]02'!R35+'[8]02'!R35+'[9]02'!R35</f>
        <v>0</v>
      </c>
      <c r="S35" s="238">
        <f>'[1]02'!S35+'[2]02'!S35+'[3]02'!S35+'[4]02'!S35+'[5]02'!S35+'[6]02'!S35+'[7]02'!S35+'[8]02'!S35+'[9]02'!S35</f>
        <v>0</v>
      </c>
      <c r="T35" s="304">
        <f t="shared" si="13"/>
        <v>5795102</v>
      </c>
      <c r="U35" s="237">
        <f t="shared" si="2"/>
        <v>0.22543350690078956</v>
      </c>
      <c r="V35" s="452">
        <f t="shared" si="3"/>
        <v>0</v>
      </c>
      <c r="W35" s="452">
        <f t="shared" si="4"/>
        <v>0</v>
      </c>
    </row>
    <row r="36" spans="1:23" ht="15.75" customHeight="1">
      <c r="A36" s="42" t="s">
        <v>104</v>
      </c>
      <c r="B36" s="43" t="s">
        <v>142</v>
      </c>
      <c r="C36" s="304">
        <f t="shared" si="5"/>
        <v>0</v>
      </c>
      <c r="D36" s="238">
        <f>'[1]02'!D36+'[2]02'!D36+'[3]02'!D36+'[4]02'!D36+'[5]02'!D36+'[6]02'!D36+'[7]02'!D36+'[8]02'!D36+'[9]02'!D36</f>
        <v>0</v>
      </c>
      <c r="E36" s="238">
        <f>'[1]02'!E36+'[2]02'!E36+'[3]02'!E36+'[4]02'!E36+'[5]02'!E36+'[6]02'!E36+'[7]02'!E36+'[8]02'!E36+'[9]02'!E36</f>
        <v>0</v>
      </c>
      <c r="F36" s="238">
        <f>'[1]02'!F36+'[2]02'!F36+'[3]02'!F36+'[4]02'!F36+'[5]02'!F36+'[6]02'!F36+'[7]02'!F36+'[8]02'!F36+'[9]02'!F36</f>
        <v>0</v>
      </c>
      <c r="G36" s="238">
        <f>'[1]02'!G36+'[2]02'!G36+'[3]02'!G36+'[4]02'!G36+'[5]02'!G36+'[6]02'!G36+'[7]02'!G36+'[8]02'!G36+'[9]02'!G36</f>
        <v>0</v>
      </c>
      <c r="H36" s="304">
        <f t="shared" si="11"/>
        <v>0</v>
      </c>
      <c r="I36" s="304">
        <f t="shared" si="7"/>
        <v>0</v>
      </c>
      <c r="J36" s="306">
        <f t="shared" si="12"/>
        <v>0</v>
      </c>
      <c r="K36" s="238">
        <f>'[1]02'!K36+'[2]02'!K36+'[3]02'!K36+'[4]02'!K36+'[5]02'!K36+'[6]02'!K36+'[7]02'!K36+'[8]02'!K36+'[9]02'!K36</f>
        <v>0</v>
      </c>
      <c r="L36" s="238">
        <f>'[1]02'!L36+'[2]02'!L36+'[3]02'!L36+'[4]02'!L36+'[5]02'!L36+'[6]02'!L36+'[7]02'!L36+'[8]02'!L36+'[9]02'!L36</f>
        <v>0</v>
      </c>
      <c r="M36" s="238">
        <f>'[1]02'!M36+'[2]02'!M36+'[3]02'!M36+'[4]02'!M36+'[5]02'!M36+'[6]02'!M36+'[7]02'!M36+'[8]02'!M36+'[9]02'!M36</f>
        <v>0</v>
      </c>
      <c r="N36" s="238">
        <f>'[1]02'!N36+'[2]02'!N36+'[3]02'!N36+'[4]02'!N36+'[5]02'!N36+'[6]02'!N36+'[7]02'!N36+'[8]02'!N36+'[9]02'!N36</f>
        <v>0</v>
      </c>
      <c r="O36" s="238">
        <f>'[1]02'!O36+'[2]02'!O36+'[3]02'!O36+'[4]02'!O36+'[5]02'!O36+'[6]02'!O36+'[7]02'!O36+'[8]02'!O36+'[9]02'!O36</f>
        <v>0</v>
      </c>
      <c r="P36" s="238">
        <f>'[1]02'!P36+'[2]02'!P36+'[3]02'!P36+'[4]02'!P36+'[5]02'!P36+'[6]02'!P36+'[7]02'!P36+'[8]02'!P36+'[9]02'!P36</f>
        <v>0</v>
      </c>
      <c r="Q36" s="238">
        <f>'[1]02'!Q36+'[2]02'!Q36+'[3]02'!Q36+'[4]02'!Q36+'[5]02'!Q36+'[6]02'!Q36+'[7]02'!Q36+'[8]02'!Q36+'[9]02'!Q36</f>
        <v>0</v>
      </c>
      <c r="R36" s="238">
        <f>'[1]02'!R36+'[2]02'!R36+'[3]02'!R36+'[4]02'!R36+'[5]02'!R36+'[6]02'!R36+'[7]02'!R36+'[8]02'!R36+'[9]02'!R36</f>
        <v>0</v>
      </c>
      <c r="S36" s="238">
        <f>'[1]02'!S36+'[2]02'!S36+'[3]02'!S36+'[4]02'!S36+'[5]02'!S36+'[6]02'!S36+'[7]02'!S36+'[8]02'!S36+'[9]02'!S36</f>
        <v>0</v>
      </c>
      <c r="T36" s="304">
        <f t="shared" si="13"/>
        <v>0</v>
      </c>
      <c r="U36" s="237">
        <f t="shared" si="2"/>
      </c>
      <c r="V36" s="452">
        <f t="shared" si="3"/>
        <v>0</v>
      </c>
      <c r="W36" s="452">
        <f t="shared" si="4"/>
        <v>0</v>
      </c>
    </row>
    <row r="37" spans="1:23" ht="15.75" customHeight="1">
      <c r="A37" s="42" t="s">
        <v>101</v>
      </c>
      <c r="B37" s="43" t="s">
        <v>102</v>
      </c>
      <c r="C37" s="304">
        <f t="shared" si="5"/>
        <v>0</v>
      </c>
      <c r="D37" s="238">
        <f>'[1]02'!D37+'[2]02'!D37+'[3]02'!D37+'[4]02'!D37+'[5]02'!D37+'[6]02'!D37+'[7]02'!D37+'[8]02'!D37+'[9]02'!D37</f>
        <v>0</v>
      </c>
      <c r="E37" s="238">
        <f>'[1]02'!E37+'[2]02'!E37+'[3]02'!E37+'[4]02'!E37+'[5]02'!E37+'[6]02'!E37+'[7]02'!E37+'[8]02'!E37+'[9]02'!E37</f>
        <v>0</v>
      </c>
      <c r="F37" s="238">
        <f>'[1]02'!F37+'[2]02'!F37+'[3]02'!F37+'[4]02'!F37+'[5]02'!F37+'[6]02'!F37+'[7]02'!F37+'[8]02'!F37+'[9]02'!F37</f>
        <v>0</v>
      </c>
      <c r="G37" s="238">
        <f>'[1]02'!G37+'[2]02'!G37+'[3]02'!G37+'[4]02'!G37+'[5]02'!G37+'[6]02'!G37+'[7]02'!G37+'[8]02'!G37+'[9]02'!G37</f>
        <v>0</v>
      </c>
      <c r="H37" s="304">
        <f t="shared" si="11"/>
        <v>0</v>
      </c>
      <c r="I37" s="304">
        <f t="shared" si="7"/>
        <v>0</v>
      </c>
      <c r="J37" s="306">
        <f t="shared" si="12"/>
        <v>0</v>
      </c>
      <c r="K37" s="238">
        <f>'[1]02'!K37+'[2]02'!K37+'[3]02'!K37+'[4]02'!K37+'[5]02'!K37+'[6]02'!K37+'[7]02'!K37+'[8]02'!K37+'[9]02'!K37</f>
        <v>0</v>
      </c>
      <c r="L37" s="238">
        <f>'[1]02'!L37+'[2]02'!L37+'[3]02'!L37+'[4]02'!L37+'[5]02'!L37+'[6]02'!L37+'[7]02'!L37+'[8]02'!L37+'[9]02'!L37</f>
        <v>0</v>
      </c>
      <c r="M37" s="238">
        <f>'[1]02'!M37+'[2]02'!M37+'[3]02'!M37+'[4]02'!M37+'[5]02'!M37+'[6]02'!M37+'[7]02'!M37+'[8]02'!M37+'[9]02'!M37</f>
        <v>0</v>
      </c>
      <c r="N37" s="238">
        <f>'[1]02'!N37+'[2]02'!N37+'[3]02'!N37+'[4]02'!N37+'[5]02'!N37+'[6]02'!N37+'[7]02'!N37+'[8]02'!N37+'[9]02'!N37</f>
        <v>0</v>
      </c>
      <c r="O37" s="238">
        <f>'[1]02'!O37+'[2]02'!O37+'[3]02'!O37+'[4]02'!O37+'[5]02'!O37+'[6]02'!O37+'[7]02'!O37+'[8]02'!O37+'[9]02'!O37</f>
        <v>0</v>
      </c>
      <c r="P37" s="238">
        <f>'[1]02'!P37+'[2]02'!P37+'[3]02'!P37+'[4]02'!P37+'[5]02'!P37+'[6]02'!P37+'[7]02'!P37+'[8]02'!P37+'[9]02'!P37</f>
        <v>0</v>
      </c>
      <c r="Q37" s="238">
        <f>'[1]02'!Q37+'[2]02'!Q37+'[3]02'!Q37+'[4]02'!Q37+'[5]02'!Q37+'[6]02'!Q37+'[7]02'!Q37+'[8]02'!Q37+'[9]02'!Q37</f>
        <v>0</v>
      </c>
      <c r="R37" s="238">
        <f>'[1]02'!R37+'[2]02'!R37+'[3]02'!R37+'[4]02'!R37+'[5]02'!R37+'[6]02'!R37+'[7]02'!R37+'[8]02'!R37+'[9]02'!R37</f>
        <v>0</v>
      </c>
      <c r="S37" s="238">
        <f>'[1]02'!S37+'[2]02'!S37+'[3]02'!S37+'[4]02'!S37+'[5]02'!S37+'[6]02'!S37+'[7]02'!S37+'[8]02'!S37+'[9]02'!S37</f>
        <v>0</v>
      </c>
      <c r="T37" s="304">
        <f t="shared" si="13"/>
        <v>0</v>
      </c>
      <c r="U37" s="237">
        <f t="shared" si="2"/>
      </c>
      <c r="V37" s="452">
        <f t="shared" si="3"/>
        <v>0</v>
      </c>
      <c r="W37" s="452">
        <f t="shared" si="4"/>
        <v>0</v>
      </c>
    </row>
    <row r="38" spans="1:23" s="5" customFormat="1" ht="20.25" customHeight="1">
      <c r="A38" s="591" t="str">
        <f>TT!C7</f>
        <v>BR-VT, ngày 03 tháng 06 năm 2022</v>
      </c>
      <c r="B38" s="592"/>
      <c r="C38" s="592"/>
      <c r="D38" s="592"/>
      <c r="E38" s="592"/>
      <c r="F38" s="229"/>
      <c r="G38" s="229"/>
      <c r="H38" s="229"/>
      <c r="I38" s="230"/>
      <c r="J38" s="230"/>
      <c r="K38" s="230"/>
      <c r="L38" s="230"/>
      <c r="M38" s="230"/>
      <c r="N38" s="593" t="str">
        <f>TT!C4</f>
        <v>BR-VT, ngày 03 tháng 06 năm 2022</v>
      </c>
      <c r="O38" s="594"/>
      <c r="P38" s="594"/>
      <c r="Q38" s="594"/>
      <c r="R38" s="594"/>
      <c r="S38" s="594"/>
      <c r="T38" s="594"/>
      <c r="U38" s="594"/>
      <c r="V38" s="451"/>
      <c r="W38" s="451"/>
    </row>
    <row r="39" spans="1:21" ht="15.75" customHeight="1">
      <c r="A39" s="595" t="s">
        <v>283</v>
      </c>
      <c r="B39" s="596"/>
      <c r="C39" s="596"/>
      <c r="D39" s="596"/>
      <c r="E39" s="596"/>
      <c r="F39" s="231"/>
      <c r="G39" s="231"/>
      <c r="H39" s="231"/>
      <c r="I39" s="175"/>
      <c r="J39" s="175"/>
      <c r="K39" s="175"/>
      <c r="L39" s="175"/>
      <c r="M39" s="175"/>
      <c r="N39" s="597" t="str">
        <f>TT!C5</f>
        <v>KT.CỤC TRƯỞNG
PHÓ CỤC TRƯỞNG</v>
      </c>
      <c r="O39" s="597"/>
      <c r="P39" s="597"/>
      <c r="Q39" s="597"/>
      <c r="R39" s="597"/>
      <c r="S39" s="597"/>
      <c r="T39" s="597"/>
      <c r="U39" s="597"/>
    </row>
    <row r="40" spans="1:21" ht="93" customHeight="1">
      <c r="A40" s="232"/>
      <c r="B40" s="232"/>
      <c r="C40" s="232"/>
      <c r="D40" s="232"/>
      <c r="E40" s="232"/>
      <c r="F40" s="169"/>
      <c r="G40" s="169"/>
      <c r="H40" s="169"/>
      <c r="I40" s="175"/>
      <c r="J40" s="175"/>
      <c r="K40" s="175"/>
      <c r="L40" s="175"/>
      <c r="M40" s="175"/>
      <c r="N40" s="175"/>
      <c r="O40" s="175"/>
      <c r="P40" s="169"/>
      <c r="Q40" s="233"/>
      <c r="R40" s="169"/>
      <c r="S40" s="175"/>
      <c r="T40" s="171"/>
      <c r="U40" s="171"/>
    </row>
    <row r="41" spans="1:21" ht="15.75" customHeight="1">
      <c r="A41" s="598" t="str">
        <f>TT!C6</f>
        <v>Phạm Minh Trí</v>
      </c>
      <c r="B41" s="598"/>
      <c r="C41" s="598"/>
      <c r="D41" s="598"/>
      <c r="E41" s="598"/>
      <c r="F41" s="234" t="s">
        <v>2</v>
      </c>
      <c r="G41" s="234"/>
      <c r="H41" s="234"/>
      <c r="I41" s="234"/>
      <c r="J41" s="234"/>
      <c r="K41" s="234"/>
      <c r="L41" s="234"/>
      <c r="M41" s="234"/>
      <c r="N41" s="599" t="str">
        <f>TT!C3</f>
        <v>Võ Đức Tùng</v>
      </c>
      <c r="O41" s="599"/>
      <c r="P41" s="599"/>
      <c r="Q41" s="599"/>
      <c r="R41" s="599"/>
      <c r="S41" s="599"/>
      <c r="T41" s="599"/>
      <c r="U41" s="599"/>
    </row>
    <row r="42" spans="1:21" ht="15.75">
      <c r="A42" s="26"/>
      <c r="B42" s="26"/>
      <c r="C42" s="26"/>
      <c r="D42" s="26"/>
      <c r="E42" s="26"/>
      <c r="F42" s="26"/>
      <c r="G42" s="26"/>
      <c r="H42" s="26"/>
      <c r="I42" s="26"/>
      <c r="J42" s="26"/>
      <c r="K42" s="26"/>
      <c r="L42" s="26"/>
      <c r="M42" s="27"/>
      <c r="N42" s="27"/>
      <c r="O42" s="27"/>
      <c r="P42" s="27"/>
      <c r="Q42" s="27"/>
      <c r="R42" s="27"/>
      <c r="S42" s="27"/>
      <c r="T42" s="27"/>
      <c r="U42" s="27"/>
    </row>
  </sheetData>
  <sheetProtection formatCells="0" formatColumns="0" formatRows="0" insertRows="0"/>
  <mergeCells count="34">
    <mergeCell ref="O5:O7"/>
    <mergeCell ref="P5:P7"/>
    <mergeCell ref="A8:B8"/>
    <mergeCell ref="A9:B9"/>
    <mergeCell ref="H3:H7"/>
    <mergeCell ref="C3:C7"/>
    <mergeCell ref="J4:P4"/>
    <mergeCell ref="A3:A7"/>
    <mergeCell ref="P1:U1"/>
    <mergeCell ref="Q4:Q7"/>
    <mergeCell ref="R4:R7"/>
    <mergeCell ref="E1:O1"/>
    <mergeCell ref="A1:D1"/>
    <mergeCell ref="D3:E3"/>
    <mergeCell ref="F3:F7"/>
    <mergeCell ref="G3:G7"/>
    <mergeCell ref="P2:U2"/>
    <mergeCell ref="B3:B7"/>
    <mergeCell ref="T3:T7"/>
    <mergeCell ref="U3:U7"/>
    <mergeCell ref="D4:D7"/>
    <mergeCell ref="E4:E7"/>
    <mergeCell ref="I4:I7"/>
    <mergeCell ref="I3:S3"/>
    <mergeCell ref="S4:S7"/>
    <mergeCell ref="J5:J7"/>
    <mergeCell ref="K5:M6"/>
    <mergeCell ref="N5:N7"/>
    <mergeCell ref="A38:E38"/>
    <mergeCell ref="N38:U38"/>
    <mergeCell ref="A39:E39"/>
    <mergeCell ref="N39:U39"/>
    <mergeCell ref="A41:E41"/>
    <mergeCell ref="N41:U41"/>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611" t="s">
        <v>151</v>
      </c>
      <c r="B1" s="611"/>
      <c r="C1" s="611"/>
      <c r="D1" s="611"/>
      <c r="E1" s="620" t="s">
        <v>121</v>
      </c>
      <c r="F1" s="620"/>
      <c r="G1" s="620"/>
      <c r="H1" s="620"/>
      <c r="I1" s="620"/>
      <c r="J1" s="620"/>
      <c r="K1" s="620"/>
      <c r="L1" s="620"/>
      <c r="M1" s="620"/>
      <c r="N1" s="620"/>
      <c r="O1" s="620"/>
      <c r="P1" s="620"/>
      <c r="Q1" s="634" t="s">
        <v>150</v>
      </c>
      <c r="R1" s="635"/>
      <c r="S1" s="635"/>
      <c r="T1" s="635"/>
      <c r="U1" s="635"/>
      <c r="V1" s="635"/>
    </row>
    <row r="2" spans="1:22" ht="15.75" customHeight="1">
      <c r="A2" s="23"/>
      <c r="B2" s="25"/>
      <c r="C2" s="25"/>
      <c r="D2" s="25"/>
      <c r="E2" s="6"/>
      <c r="F2" s="6"/>
      <c r="G2" s="6"/>
      <c r="H2" s="32"/>
      <c r="I2" s="34">
        <f>COUNTBLANK(E9:V37)</f>
        <v>522</v>
      </c>
      <c r="J2" s="34">
        <f>COUNTA(E9:V37)</f>
        <v>0</v>
      </c>
      <c r="K2" s="34">
        <f>I2+J2</f>
        <v>522</v>
      </c>
      <c r="L2" s="36"/>
      <c r="M2" s="24"/>
      <c r="N2" s="24"/>
      <c r="O2" s="24"/>
      <c r="P2" s="24"/>
      <c r="Q2" s="636" t="s">
        <v>122</v>
      </c>
      <c r="R2" s="636"/>
      <c r="S2" s="636"/>
      <c r="T2" s="636"/>
      <c r="U2" s="636"/>
      <c r="V2" s="636"/>
    </row>
    <row r="3" spans="1:22" s="11" customFormat="1" ht="15.75" customHeight="1">
      <c r="A3" s="628" t="s">
        <v>21</v>
      </c>
      <c r="B3" s="629"/>
      <c r="C3" s="640" t="s">
        <v>132</v>
      </c>
      <c r="D3" s="643" t="s">
        <v>134</v>
      </c>
      <c r="E3" s="625" t="s">
        <v>4</v>
      </c>
      <c r="F3" s="627"/>
      <c r="G3" s="649" t="s">
        <v>36</v>
      </c>
      <c r="H3" s="637" t="s">
        <v>82</v>
      </c>
      <c r="I3" s="646" t="s">
        <v>37</v>
      </c>
      <c r="J3" s="647"/>
      <c r="K3" s="647"/>
      <c r="L3" s="647"/>
      <c r="M3" s="647"/>
      <c r="N3" s="647"/>
      <c r="O3" s="647"/>
      <c r="P3" s="647"/>
      <c r="Q3" s="647"/>
      <c r="R3" s="647"/>
      <c r="S3" s="647"/>
      <c r="T3" s="648"/>
      <c r="U3" s="649" t="s">
        <v>103</v>
      </c>
      <c r="V3" s="621" t="s">
        <v>108</v>
      </c>
    </row>
    <row r="4" spans="1:22" s="12" customFormat="1" ht="15.75" customHeight="1">
      <c r="A4" s="630"/>
      <c r="B4" s="631"/>
      <c r="C4" s="641"/>
      <c r="D4" s="644"/>
      <c r="E4" s="643" t="s">
        <v>137</v>
      </c>
      <c r="F4" s="643" t="s">
        <v>62</v>
      </c>
      <c r="G4" s="650"/>
      <c r="H4" s="638"/>
      <c r="I4" s="622" t="s">
        <v>37</v>
      </c>
      <c r="J4" s="625" t="s">
        <v>38</v>
      </c>
      <c r="K4" s="626"/>
      <c r="L4" s="626"/>
      <c r="M4" s="626"/>
      <c r="N4" s="626"/>
      <c r="O4" s="626"/>
      <c r="P4" s="626"/>
      <c r="Q4" s="627"/>
      <c r="R4" s="637" t="s">
        <v>139</v>
      </c>
      <c r="S4" s="622" t="s">
        <v>148</v>
      </c>
      <c r="T4" s="637" t="s">
        <v>81</v>
      </c>
      <c r="U4" s="650"/>
      <c r="V4" s="621"/>
    </row>
    <row r="5" spans="1:22" s="11" customFormat="1" ht="15.75" customHeight="1">
      <c r="A5" s="630"/>
      <c r="B5" s="631"/>
      <c r="C5" s="641"/>
      <c r="D5" s="644"/>
      <c r="E5" s="644"/>
      <c r="F5" s="644"/>
      <c r="G5" s="650"/>
      <c r="H5" s="638"/>
      <c r="I5" s="623"/>
      <c r="J5" s="622" t="s">
        <v>61</v>
      </c>
      <c r="K5" s="625" t="s">
        <v>75</v>
      </c>
      <c r="L5" s="626"/>
      <c r="M5" s="626"/>
      <c r="N5" s="626"/>
      <c r="O5" s="626"/>
      <c r="P5" s="626"/>
      <c r="Q5" s="627"/>
      <c r="R5" s="638"/>
      <c r="S5" s="623"/>
      <c r="T5" s="638"/>
      <c r="U5" s="650"/>
      <c r="V5" s="621"/>
    </row>
    <row r="6" spans="1:22" s="11" customFormat="1" ht="15.75" customHeight="1">
      <c r="A6" s="630"/>
      <c r="B6" s="631"/>
      <c r="C6" s="641"/>
      <c r="D6" s="644"/>
      <c r="E6" s="644"/>
      <c r="F6" s="644"/>
      <c r="G6" s="650"/>
      <c r="H6" s="638"/>
      <c r="I6" s="623"/>
      <c r="J6" s="623"/>
      <c r="K6" s="622" t="s">
        <v>96</v>
      </c>
      <c r="L6" s="625" t="s">
        <v>75</v>
      </c>
      <c r="M6" s="626"/>
      <c r="N6" s="627"/>
      <c r="O6" s="622" t="s">
        <v>42</v>
      </c>
      <c r="P6" s="622" t="s">
        <v>147</v>
      </c>
      <c r="Q6" s="622" t="s">
        <v>46</v>
      </c>
      <c r="R6" s="638"/>
      <c r="S6" s="623"/>
      <c r="T6" s="638"/>
      <c r="U6" s="650"/>
      <c r="V6" s="621"/>
    </row>
    <row r="7" spans="1:22" s="11" customFormat="1" ht="44.25" customHeight="1">
      <c r="A7" s="632"/>
      <c r="B7" s="633"/>
      <c r="C7" s="642"/>
      <c r="D7" s="645"/>
      <c r="E7" s="645"/>
      <c r="F7" s="645"/>
      <c r="G7" s="651"/>
      <c r="H7" s="639"/>
      <c r="I7" s="624"/>
      <c r="J7" s="624"/>
      <c r="K7" s="624"/>
      <c r="L7" s="39" t="s">
        <v>39</v>
      </c>
      <c r="M7" s="39" t="s">
        <v>40</v>
      </c>
      <c r="N7" s="39" t="s">
        <v>53</v>
      </c>
      <c r="O7" s="624"/>
      <c r="P7" s="624"/>
      <c r="Q7" s="624"/>
      <c r="R7" s="639"/>
      <c r="S7" s="624"/>
      <c r="T7" s="639"/>
      <c r="U7" s="651"/>
      <c r="V7" s="621"/>
    </row>
    <row r="8" spans="1:22" ht="14.25" customHeight="1">
      <c r="A8" s="625" t="s">
        <v>3</v>
      </c>
      <c r="B8" s="627"/>
      <c r="C8" s="39" t="s">
        <v>13</v>
      </c>
      <c r="D8" s="39" t="s">
        <v>14</v>
      </c>
      <c r="E8" s="39" t="s">
        <v>19</v>
      </c>
      <c r="F8" s="39" t="s">
        <v>22</v>
      </c>
      <c r="G8" s="39" t="s">
        <v>23</v>
      </c>
      <c r="H8" s="39" t="s">
        <v>24</v>
      </c>
      <c r="I8" s="39" t="s">
        <v>25</v>
      </c>
      <c r="J8" s="39" t="s">
        <v>26</v>
      </c>
      <c r="K8" s="39" t="s">
        <v>27</v>
      </c>
      <c r="L8" s="39" t="s">
        <v>29</v>
      </c>
      <c r="M8" s="39" t="s">
        <v>30</v>
      </c>
      <c r="N8" s="39" t="s">
        <v>104</v>
      </c>
      <c r="O8" s="39" t="s">
        <v>101</v>
      </c>
      <c r="P8" s="39" t="s">
        <v>105</v>
      </c>
      <c r="Q8" s="39" t="s">
        <v>106</v>
      </c>
      <c r="R8" s="39" t="s">
        <v>107</v>
      </c>
      <c r="S8" s="39" t="s">
        <v>118</v>
      </c>
      <c r="T8" s="39" t="s">
        <v>131</v>
      </c>
      <c r="U8" s="39" t="s">
        <v>133</v>
      </c>
      <c r="V8" s="39" t="s">
        <v>149</v>
      </c>
    </row>
    <row r="9" spans="1:22" ht="14.25" customHeight="1">
      <c r="A9" s="625" t="s">
        <v>10</v>
      </c>
      <c r="B9" s="627"/>
      <c r="C9" s="40"/>
      <c r="D9" s="40"/>
      <c r="E9" s="40"/>
      <c r="F9" s="40"/>
      <c r="G9" s="40"/>
      <c r="H9" s="40"/>
      <c r="I9" s="40"/>
      <c r="J9" s="40"/>
      <c r="K9" s="40"/>
      <c r="L9" s="40"/>
      <c r="M9" s="40"/>
      <c r="N9" s="40"/>
      <c r="O9" s="40"/>
      <c r="P9" s="40"/>
      <c r="Q9" s="40"/>
      <c r="R9" s="40"/>
      <c r="S9" s="40"/>
      <c r="T9" s="40"/>
      <c r="U9" s="40"/>
      <c r="V9" s="40"/>
    </row>
    <row r="10" spans="1:22" ht="14.25" customHeight="1">
      <c r="A10" s="39" t="s">
        <v>0</v>
      </c>
      <c r="B10" s="41" t="s">
        <v>89</v>
      </c>
      <c r="C10" s="40"/>
      <c r="D10" s="40"/>
      <c r="E10" s="40"/>
      <c r="F10" s="40"/>
      <c r="G10" s="40"/>
      <c r="H10" s="40"/>
      <c r="I10" s="40"/>
      <c r="J10" s="40"/>
      <c r="K10" s="40"/>
      <c r="L10" s="40"/>
      <c r="M10" s="40"/>
      <c r="N10" s="40"/>
      <c r="O10" s="40"/>
      <c r="P10" s="40"/>
      <c r="Q10" s="40"/>
      <c r="R10" s="40"/>
      <c r="S10" s="40"/>
      <c r="T10" s="40"/>
      <c r="U10" s="40"/>
      <c r="V10" s="40"/>
    </row>
    <row r="11" spans="1:22" ht="14.25" customHeight="1">
      <c r="A11" s="42" t="s">
        <v>13</v>
      </c>
      <c r="B11" s="43" t="s">
        <v>31</v>
      </c>
      <c r="C11" s="40"/>
      <c r="D11" s="40"/>
      <c r="E11" s="40"/>
      <c r="F11" s="40"/>
      <c r="G11" s="40"/>
      <c r="H11" s="40"/>
      <c r="I11" s="40"/>
      <c r="J11" s="40"/>
      <c r="K11" s="40"/>
      <c r="L11" s="40"/>
      <c r="M11" s="40"/>
      <c r="N11" s="40"/>
      <c r="O11" s="40"/>
      <c r="P11" s="40"/>
      <c r="Q11" s="40"/>
      <c r="R11" s="40"/>
      <c r="S11" s="40"/>
      <c r="T11" s="40"/>
      <c r="U11" s="40"/>
      <c r="V11" s="40"/>
    </row>
    <row r="12" spans="1:22" ht="14.25" customHeight="1">
      <c r="A12" s="42" t="s">
        <v>14</v>
      </c>
      <c r="B12" s="44" t="s">
        <v>33</v>
      </c>
      <c r="C12" s="40"/>
      <c r="D12" s="40"/>
      <c r="E12" s="40"/>
      <c r="F12" s="40"/>
      <c r="G12" s="40"/>
      <c r="H12" s="40"/>
      <c r="I12" s="40"/>
      <c r="J12" s="40"/>
      <c r="K12" s="40"/>
      <c r="L12" s="40"/>
      <c r="M12" s="40"/>
      <c r="N12" s="40"/>
      <c r="O12" s="40"/>
      <c r="P12" s="40"/>
      <c r="Q12" s="40"/>
      <c r="R12" s="40"/>
      <c r="S12" s="40"/>
      <c r="T12" s="40"/>
      <c r="U12" s="40"/>
      <c r="V12" s="40"/>
    </row>
    <row r="13" spans="1:22" ht="14.25" customHeight="1">
      <c r="A13" s="42" t="s">
        <v>19</v>
      </c>
      <c r="B13" s="45" t="s">
        <v>141</v>
      </c>
      <c r="C13" s="40"/>
      <c r="D13" s="40"/>
      <c r="E13" s="40"/>
      <c r="F13" s="40"/>
      <c r="G13" s="40"/>
      <c r="H13" s="40"/>
      <c r="I13" s="40"/>
      <c r="J13" s="40"/>
      <c r="K13" s="40"/>
      <c r="L13" s="40"/>
      <c r="M13" s="40"/>
      <c r="N13" s="40"/>
      <c r="O13" s="40"/>
      <c r="P13" s="40"/>
      <c r="Q13" s="40"/>
      <c r="R13" s="40"/>
      <c r="S13" s="40"/>
      <c r="T13" s="40"/>
      <c r="U13" s="40"/>
      <c r="V13" s="40"/>
    </row>
    <row r="14" spans="1:22" ht="15.75">
      <c r="A14" s="42" t="s">
        <v>22</v>
      </c>
      <c r="B14" s="43" t="s">
        <v>145</v>
      </c>
      <c r="C14" s="40"/>
      <c r="D14" s="40"/>
      <c r="E14" s="40"/>
      <c r="F14" s="40"/>
      <c r="G14" s="40"/>
      <c r="H14" s="40"/>
      <c r="I14" s="40"/>
      <c r="J14" s="40"/>
      <c r="K14" s="40"/>
      <c r="L14" s="40"/>
      <c r="M14" s="40"/>
      <c r="N14" s="40"/>
      <c r="O14" s="40"/>
      <c r="P14" s="40"/>
      <c r="Q14" s="40"/>
      <c r="R14" s="40"/>
      <c r="S14" s="40"/>
      <c r="T14" s="40"/>
      <c r="U14" s="40"/>
      <c r="V14" s="47"/>
    </row>
    <row r="15" spans="1:22" ht="17.25" customHeight="1">
      <c r="A15" s="42" t="s">
        <v>23</v>
      </c>
      <c r="B15" s="46" t="s">
        <v>144</v>
      </c>
      <c r="C15" s="40"/>
      <c r="D15" s="40"/>
      <c r="E15" s="40"/>
      <c r="F15" s="40"/>
      <c r="G15" s="40"/>
      <c r="H15" s="40"/>
      <c r="I15" s="40"/>
      <c r="J15" s="40"/>
      <c r="K15" s="40"/>
      <c r="L15" s="40"/>
      <c r="M15" s="40"/>
      <c r="N15" s="40"/>
      <c r="O15" s="40"/>
      <c r="P15" s="40"/>
      <c r="Q15" s="40"/>
      <c r="R15" s="40"/>
      <c r="S15" s="40"/>
      <c r="T15" s="40"/>
      <c r="U15" s="40"/>
      <c r="V15" s="40"/>
    </row>
    <row r="16" spans="1:22" ht="17.25" customHeight="1">
      <c r="A16" s="42" t="s">
        <v>24</v>
      </c>
      <c r="B16" s="46" t="s">
        <v>146</v>
      </c>
      <c r="C16" s="40"/>
      <c r="D16" s="40"/>
      <c r="E16" s="40"/>
      <c r="F16" s="40"/>
      <c r="G16" s="40"/>
      <c r="H16" s="40"/>
      <c r="I16" s="40"/>
      <c r="J16" s="40"/>
      <c r="K16" s="40"/>
      <c r="L16" s="40"/>
      <c r="M16" s="40"/>
      <c r="N16" s="40"/>
      <c r="O16" s="40"/>
      <c r="P16" s="40"/>
      <c r="Q16" s="40"/>
      <c r="R16" s="40"/>
      <c r="S16" s="40"/>
      <c r="T16" s="40"/>
      <c r="U16" s="40"/>
      <c r="V16" s="40"/>
    </row>
    <row r="17" spans="1:22" ht="14.25" customHeight="1">
      <c r="A17" s="42" t="s">
        <v>25</v>
      </c>
      <c r="B17" s="43" t="s">
        <v>129</v>
      </c>
      <c r="C17" s="40"/>
      <c r="D17" s="40"/>
      <c r="E17" s="40"/>
      <c r="F17" s="40"/>
      <c r="G17" s="40"/>
      <c r="H17" s="40"/>
      <c r="I17" s="40"/>
      <c r="J17" s="40"/>
      <c r="K17" s="40"/>
      <c r="L17" s="40"/>
      <c r="M17" s="40"/>
      <c r="N17" s="40"/>
      <c r="O17" s="40"/>
      <c r="P17" s="40"/>
      <c r="Q17" s="40"/>
      <c r="R17" s="40"/>
      <c r="S17" s="40"/>
      <c r="T17" s="40"/>
      <c r="U17" s="40"/>
      <c r="V17" s="40"/>
    </row>
    <row r="18" spans="1:22" ht="14.25" customHeight="1">
      <c r="A18" s="42" t="s">
        <v>26</v>
      </c>
      <c r="B18" s="43" t="s">
        <v>32</v>
      </c>
      <c r="C18" s="40"/>
      <c r="D18" s="40"/>
      <c r="E18" s="40"/>
      <c r="F18" s="40"/>
      <c r="G18" s="40"/>
      <c r="H18" s="40"/>
      <c r="I18" s="40"/>
      <c r="J18" s="40"/>
      <c r="K18" s="40"/>
      <c r="L18" s="40"/>
      <c r="M18" s="40"/>
      <c r="N18" s="40"/>
      <c r="O18" s="40"/>
      <c r="P18" s="40"/>
      <c r="Q18" s="40"/>
      <c r="R18" s="40"/>
      <c r="S18" s="40"/>
      <c r="T18" s="40"/>
      <c r="U18" s="40"/>
      <c r="V18" s="40"/>
    </row>
    <row r="19" spans="1:22" ht="14.25" customHeight="1">
      <c r="A19" s="42" t="s">
        <v>27</v>
      </c>
      <c r="B19" s="43" t="s">
        <v>34</v>
      </c>
      <c r="C19" s="40"/>
      <c r="D19" s="40"/>
      <c r="E19" s="40"/>
      <c r="F19" s="40"/>
      <c r="G19" s="40"/>
      <c r="H19" s="40"/>
      <c r="I19" s="40"/>
      <c r="J19" s="40"/>
      <c r="K19" s="40"/>
      <c r="L19" s="40"/>
      <c r="M19" s="40"/>
      <c r="N19" s="40"/>
      <c r="O19" s="40"/>
      <c r="P19" s="40"/>
      <c r="Q19" s="40"/>
      <c r="R19" s="40"/>
      <c r="S19" s="40"/>
      <c r="T19" s="40"/>
      <c r="U19" s="40"/>
      <c r="V19" s="40"/>
    </row>
    <row r="20" spans="1:22" ht="14.25" customHeight="1">
      <c r="A20" s="42" t="s">
        <v>29</v>
      </c>
      <c r="B20" s="43" t="s">
        <v>35</v>
      </c>
      <c r="C20" s="40"/>
      <c r="D20" s="40"/>
      <c r="E20" s="40"/>
      <c r="F20" s="40"/>
      <c r="G20" s="40"/>
      <c r="H20" s="40"/>
      <c r="I20" s="40"/>
      <c r="J20" s="40"/>
      <c r="K20" s="40"/>
      <c r="L20" s="40"/>
      <c r="M20" s="40"/>
      <c r="N20" s="40"/>
      <c r="O20" s="40"/>
      <c r="P20" s="40"/>
      <c r="Q20" s="40"/>
      <c r="R20" s="40"/>
      <c r="S20" s="40"/>
      <c r="T20" s="40"/>
      <c r="U20" s="40"/>
      <c r="V20" s="40"/>
    </row>
    <row r="21" spans="1:22" ht="14.25" customHeight="1">
      <c r="A21" s="42" t="s">
        <v>30</v>
      </c>
      <c r="B21" s="43" t="s">
        <v>143</v>
      </c>
      <c r="C21" s="40"/>
      <c r="D21" s="40"/>
      <c r="E21" s="40"/>
      <c r="F21" s="40"/>
      <c r="G21" s="40"/>
      <c r="H21" s="40"/>
      <c r="I21" s="40"/>
      <c r="J21" s="40"/>
      <c r="K21" s="40"/>
      <c r="L21" s="40"/>
      <c r="M21" s="40"/>
      <c r="N21" s="40"/>
      <c r="O21" s="40"/>
      <c r="P21" s="40"/>
      <c r="Q21" s="40"/>
      <c r="R21" s="40"/>
      <c r="S21" s="40"/>
      <c r="T21" s="40"/>
      <c r="U21" s="40"/>
      <c r="V21" s="40"/>
    </row>
    <row r="22" spans="1:22" ht="14.25" customHeight="1">
      <c r="A22" s="42" t="s">
        <v>104</v>
      </c>
      <c r="B22" s="43" t="s">
        <v>142</v>
      </c>
      <c r="C22" s="40"/>
      <c r="D22" s="40"/>
      <c r="E22" s="40"/>
      <c r="F22" s="40"/>
      <c r="G22" s="40"/>
      <c r="H22" s="40"/>
      <c r="I22" s="40"/>
      <c r="J22" s="40"/>
      <c r="K22" s="40"/>
      <c r="L22" s="40"/>
      <c r="M22" s="40"/>
      <c r="N22" s="40"/>
      <c r="O22" s="40"/>
      <c r="P22" s="40"/>
      <c r="Q22" s="40"/>
      <c r="R22" s="40"/>
      <c r="S22" s="40"/>
      <c r="T22" s="40"/>
      <c r="U22" s="40"/>
      <c r="V22" s="40"/>
    </row>
    <row r="23" spans="1:22" ht="14.25" customHeight="1">
      <c r="A23" s="42" t="s">
        <v>101</v>
      </c>
      <c r="B23" s="43" t="s">
        <v>102</v>
      </c>
      <c r="C23" s="40"/>
      <c r="D23" s="40"/>
      <c r="E23" s="40"/>
      <c r="F23" s="40"/>
      <c r="G23" s="40"/>
      <c r="H23" s="40"/>
      <c r="I23" s="40"/>
      <c r="J23" s="40"/>
      <c r="K23" s="40"/>
      <c r="L23" s="40"/>
      <c r="M23" s="40"/>
      <c r="N23" s="40"/>
      <c r="O23" s="40"/>
      <c r="P23" s="40"/>
      <c r="Q23" s="40"/>
      <c r="R23" s="40"/>
      <c r="S23" s="40"/>
      <c r="T23" s="40"/>
      <c r="U23" s="40"/>
      <c r="V23" s="40"/>
    </row>
    <row r="24" spans="1:22" ht="14.25" customHeight="1">
      <c r="A24" s="39" t="s">
        <v>1</v>
      </c>
      <c r="B24" s="41" t="s">
        <v>90</v>
      </c>
      <c r="C24" s="40"/>
      <c r="D24" s="40"/>
      <c r="E24" s="40"/>
      <c r="F24" s="40"/>
      <c r="G24" s="40"/>
      <c r="H24" s="40"/>
      <c r="I24" s="40"/>
      <c r="J24" s="40"/>
      <c r="K24" s="40"/>
      <c r="L24" s="40"/>
      <c r="M24" s="40"/>
      <c r="N24" s="40"/>
      <c r="O24" s="40"/>
      <c r="P24" s="40"/>
      <c r="Q24" s="40"/>
      <c r="R24" s="40"/>
      <c r="S24" s="40"/>
      <c r="T24" s="40"/>
      <c r="U24" s="40"/>
      <c r="V24" s="40"/>
    </row>
    <row r="25" spans="1:22" ht="14.25" customHeight="1">
      <c r="A25" s="42" t="s">
        <v>13</v>
      </c>
      <c r="B25" s="43" t="s">
        <v>31</v>
      </c>
      <c r="C25" s="40"/>
      <c r="D25" s="40"/>
      <c r="E25" s="40"/>
      <c r="F25" s="40"/>
      <c r="G25" s="40"/>
      <c r="H25" s="40"/>
      <c r="I25" s="40"/>
      <c r="J25" s="40"/>
      <c r="K25" s="40"/>
      <c r="L25" s="40"/>
      <c r="M25" s="40"/>
      <c r="N25" s="40"/>
      <c r="O25" s="40"/>
      <c r="P25" s="40"/>
      <c r="Q25" s="40"/>
      <c r="R25" s="40"/>
      <c r="S25" s="40"/>
      <c r="T25" s="40"/>
      <c r="U25" s="40"/>
      <c r="V25" s="40"/>
    </row>
    <row r="26" spans="1:22" ht="14.25" customHeight="1">
      <c r="A26" s="42" t="s">
        <v>14</v>
      </c>
      <c r="B26" s="44" t="s">
        <v>33</v>
      </c>
      <c r="C26" s="40"/>
      <c r="D26" s="40"/>
      <c r="E26" s="40"/>
      <c r="F26" s="40"/>
      <c r="G26" s="40"/>
      <c r="H26" s="40"/>
      <c r="I26" s="40"/>
      <c r="J26" s="40"/>
      <c r="K26" s="40"/>
      <c r="L26" s="40"/>
      <c r="M26" s="40"/>
      <c r="N26" s="40"/>
      <c r="O26" s="40"/>
      <c r="P26" s="40"/>
      <c r="Q26" s="40"/>
      <c r="R26" s="40"/>
      <c r="S26" s="40"/>
      <c r="T26" s="40"/>
      <c r="U26" s="40"/>
      <c r="V26" s="40"/>
    </row>
    <row r="27" spans="1:22" ht="14.25" customHeight="1">
      <c r="A27" s="42" t="s">
        <v>19</v>
      </c>
      <c r="B27" s="45" t="s">
        <v>141</v>
      </c>
      <c r="C27" s="40"/>
      <c r="D27" s="40"/>
      <c r="E27" s="40"/>
      <c r="F27" s="40"/>
      <c r="G27" s="40"/>
      <c r="H27" s="40"/>
      <c r="I27" s="40"/>
      <c r="J27" s="40"/>
      <c r="K27" s="40"/>
      <c r="L27" s="40"/>
      <c r="M27" s="40"/>
      <c r="N27" s="40"/>
      <c r="O27" s="40"/>
      <c r="P27" s="40"/>
      <c r="Q27" s="40"/>
      <c r="R27" s="40"/>
      <c r="S27" s="40"/>
      <c r="T27" s="40"/>
      <c r="U27" s="40"/>
      <c r="V27" s="40"/>
    </row>
    <row r="28" spans="1:22" ht="14.25" customHeight="1">
      <c r="A28" s="42" t="s">
        <v>22</v>
      </c>
      <c r="B28" s="43" t="s">
        <v>145</v>
      </c>
      <c r="C28" s="40"/>
      <c r="D28" s="40"/>
      <c r="E28" s="40"/>
      <c r="F28" s="40"/>
      <c r="G28" s="40"/>
      <c r="H28" s="40"/>
      <c r="I28" s="40"/>
      <c r="J28" s="40"/>
      <c r="K28" s="40"/>
      <c r="L28" s="40"/>
      <c r="M28" s="40"/>
      <c r="N28" s="40"/>
      <c r="O28" s="40"/>
      <c r="P28" s="40"/>
      <c r="Q28" s="40"/>
      <c r="R28" s="40"/>
      <c r="S28" s="40"/>
      <c r="T28" s="40"/>
      <c r="U28" s="40"/>
      <c r="V28" s="40"/>
    </row>
    <row r="29" spans="1:22" ht="15.75">
      <c r="A29" s="42" t="s">
        <v>23</v>
      </c>
      <c r="B29" s="46" t="s">
        <v>144</v>
      </c>
      <c r="C29" s="40"/>
      <c r="D29" s="40"/>
      <c r="E29" s="40"/>
      <c r="F29" s="40"/>
      <c r="G29" s="40"/>
      <c r="H29" s="40"/>
      <c r="I29" s="40"/>
      <c r="J29" s="40"/>
      <c r="K29" s="40"/>
      <c r="L29" s="40"/>
      <c r="M29" s="40"/>
      <c r="N29" s="40"/>
      <c r="O29" s="40"/>
      <c r="P29" s="40"/>
      <c r="Q29" s="40"/>
      <c r="R29" s="40"/>
      <c r="S29" s="40"/>
      <c r="T29" s="40"/>
      <c r="U29" s="40"/>
      <c r="V29" s="47"/>
    </row>
    <row r="30" spans="1:22" ht="14.25" customHeight="1">
      <c r="A30" s="42" t="s">
        <v>24</v>
      </c>
      <c r="B30" s="43" t="s">
        <v>128</v>
      </c>
      <c r="C30" s="40"/>
      <c r="D30" s="40"/>
      <c r="E30" s="40"/>
      <c r="F30" s="40"/>
      <c r="G30" s="40"/>
      <c r="H30" s="40"/>
      <c r="I30" s="40"/>
      <c r="J30" s="40"/>
      <c r="K30" s="40"/>
      <c r="L30" s="40"/>
      <c r="M30" s="40"/>
      <c r="N30" s="40"/>
      <c r="O30" s="40"/>
      <c r="P30" s="40"/>
      <c r="Q30" s="40"/>
      <c r="R30" s="40"/>
      <c r="S30" s="40"/>
      <c r="T30" s="40"/>
      <c r="U30" s="40"/>
      <c r="V30" s="40"/>
    </row>
    <row r="31" spans="1:22" ht="14.25" customHeight="1">
      <c r="A31" s="42" t="s">
        <v>25</v>
      </c>
      <c r="B31" s="43" t="s">
        <v>129</v>
      </c>
      <c r="C31" s="40"/>
      <c r="D31" s="40"/>
      <c r="E31" s="40"/>
      <c r="F31" s="40"/>
      <c r="G31" s="40"/>
      <c r="H31" s="40"/>
      <c r="I31" s="40"/>
      <c r="J31" s="40"/>
      <c r="K31" s="40"/>
      <c r="L31" s="40"/>
      <c r="M31" s="40"/>
      <c r="N31" s="40"/>
      <c r="O31" s="40"/>
      <c r="P31" s="40"/>
      <c r="Q31" s="40"/>
      <c r="R31" s="40"/>
      <c r="S31" s="40"/>
      <c r="T31" s="40"/>
      <c r="U31" s="40"/>
      <c r="V31" s="40"/>
    </row>
    <row r="32" spans="1:22" ht="14.25" customHeight="1">
      <c r="A32" s="42" t="s">
        <v>26</v>
      </c>
      <c r="B32" s="43" t="s">
        <v>32</v>
      </c>
      <c r="C32" s="40"/>
      <c r="D32" s="40"/>
      <c r="E32" s="40"/>
      <c r="F32" s="40"/>
      <c r="G32" s="40"/>
      <c r="H32" s="40"/>
      <c r="I32" s="40"/>
      <c r="J32" s="40"/>
      <c r="K32" s="40"/>
      <c r="L32" s="40"/>
      <c r="M32" s="40"/>
      <c r="N32" s="40"/>
      <c r="O32" s="40"/>
      <c r="P32" s="40"/>
      <c r="Q32" s="40"/>
      <c r="R32" s="40"/>
      <c r="S32" s="40"/>
      <c r="T32" s="40"/>
      <c r="U32" s="40"/>
      <c r="V32" s="40"/>
    </row>
    <row r="33" spans="1:22" ht="14.25" customHeight="1">
      <c r="A33" s="42" t="s">
        <v>27</v>
      </c>
      <c r="B33" s="43" t="s">
        <v>34</v>
      </c>
      <c r="C33" s="40"/>
      <c r="D33" s="40"/>
      <c r="E33" s="40"/>
      <c r="F33" s="40"/>
      <c r="G33" s="40"/>
      <c r="H33" s="40"/>
      <c r="I33" s="40"/>
      <c r="J33" s="40"/>
      <c r="K33" s="40"/>
      <c r="L33" s="40"/>
      <c r="M33" s="40"/>
      <c r="N33" s="40"/>
      <c r="O33" s="40"/>
      <c r="P33" s="40"/>
      <c r="Q33" s="40"/>
      <c r="R33" s="40"/>
      <c r="S33" s="40"/>
      <c r="T33" s="40"/>
      <c r="U33" s="40"/>
      <c r="V33" s="40"/>
    </row>
    <row r="34" spans="1:22" ht="14.25" customHeight="1">
      <c r="A34" s="42" t="s">
        <v>29</v>
      </c>
      <c r="B34" s="43" t="s">
        <v>35</v>
      </c>
      <c r="C34" s="40"/>
      <c r="D34" s="40"/>
      <c r="E34" s="40"/>
      <c r="F34" s="40"/>
      <c r="G34" s="40"/>
      <c r="H34" s="40"/>
      <c r="I34" s="40"/>
      <c r="J34" s="40"/>
      <c r="K34" s="40"/>
      <c r="L34" s="40"/>
      <c r="M34" s="40"/>
      <c r="N34" s="40"/>
      <c r="O34" s="40"/>
      <c r="P34" s="40"/>
      <c r="Q34" s="40"/>
      <c r="R34" s="40"/>
      <c r="S34" s="40"/>
      <c r="T34" s="40"/>
      <c r="U34" s="40"/>
      <c r="V34" s="40"/>
    </row>
    <row r="35" spans="1:22" ht="14.25" customHeight="1">
      <c r="A35" s="42" t="s">
        <v>30</v>
      </c>
      <c r="B35" s="43" t="s">
        <v>143</v>
      </c>
      <c r="C35" s="40"/>
      <c r="D35" s="40"/>
      <c r="E35" s="40"/>
      <c r="F35" s="40"/>
      <c r="G35" s="40"/>
      <c r="H35" s="40"/>
      <c r="I35" s="40"/>
      <c r="J35" s="40"/>
      <c r="K35" s="40"/>
      <c r="L35" s="40"/>
      <c r="M35" s="40"/>
      <c r="N35" s="40"/>
      <c r="O35" s="40"/>
      <c r="P35" s="40"/>
      <c r="Q35" s="40"/>
      <c r="R35" s="40"/>
      <c r="S35" s="40"/>
      <c r="T35" s="40"/>
      <c r="U35" s="40"/>
      <c r="V35" s="40"/>
    </row>
    <row r="36" spans="1:22" ht="14.25" customHeight="1">
      <c r="A36" s="42" t="s">
        <v>104</v>
      </c>
      <c r="B36" s="43" t="s">
        <v>142</v>
      </c>
      <c r="C36" s="40"/>
      <c r="D36" s="40"/>
      <c r="E36" s="40"/>
      <c r="F36" s="40"/>
      <c r="G36" s="40"/>
      <c r="H36" s="40"/>
      <c r="I36" s="40"/>
      <c r="J36" s="40"/>
      <c r="K36" s="40"/>
      <c r="L36" s="40"/>
      <c r="M36" s="40"/>
      <c r="N36" s="40"/>
      <c r="O36" s="40"/>
      <c r="P36" s="40"/>
      <c r="Q36" s="40"/>
      <c r="R36" s="40"/>
      <c r="S36" s="40"/>
      <c r="T36" s="40"/>
      <c r="U36" s="40"/>
      <c r="V36" s="40"/>
    </row>
    <row r="37" spans="1:22" ht="14.25" customHeight="1">
      <c r="A37" s="42" t="s">
        <v>101</v>
      </c>
      <c r="B37" s="43" t="s">
        <v>102</v>
      </c>
      <c r="C37" s="40"/>
      <c r="D37" s="40"/>
      <c r="E37" s="40"/>
      <c r="F37" s="40"/>
      <c r="G37" s="40"/>
      <c r="H37" s="40"/>
      <c r="I37" s="40"/>
      <c r="J37" s="40"/>
      <c r="K37" s="40"/>
      <c r="L37" s="40"/>
      <c r="M37" s="40"/>
      <c r="N37" s="40"/>
      <c r="O37" s="40"/>
      <c r="P37" s="40"/>
      <c r="Q37" s="40"/>
      <c r="R37" s="40"/>
      <c r="S37" s="40"/>
      <c r="T37" s="40"/>
      <c r="U37" s="40"/>
      <c r="V37" s="40"/>
    </row>
    <row r="38" spans="1:22" s="5" customFormat="1" ht="45.75" customHeight="1">
      <c r="A38" s="652" t="s">
        <v>119</v>
      </c>
      <c r="B38" s="652"/>
      <c r="C38" s="652"/>
      <c r="D38" s="652"/>
      <c r="E38" s="652"/>
      <c r="F38" s="652"/>
      <c r="G38" s="652"/>
      <c r="H38" s="652"/>
      <c r="I38" s="7"/>
      <c r="J38" s="7"/>
      <c r="K38" s="7"/>
      <c r="L38" s="7"/>
      <c r="M38" s="7"/>
      <c r="O38" s="654" t="s">
        <v>127</v>
      </c>
      <c r="P38" s="654"/>
      <c r="Q38" s="654"/>
      <c r="R38" s="654"/>
      <c r="S38" s="654"/>
      <c r="T38" s="654"/>
      <c r="U38" s="654"/>
      <c r="V38" s="654"/>
    </row>
    <row r="39" spans="1:22" ht="15.75">
      <c r="A39" s="653"/>
      <c r="B39" s="653"/>
      <c r="C39" s="653"/>
      <c r="D39" s="653"/>
      <c r="E39" s="653"/>
      <c r="F39" s="653"/>
      <c r="G39" s="653"/>
      <c r="H39" s="653"/>
      <c r="O39" s="655"/>
      <c r="P39" s="655"/>
      <c r="Q39" s="655"/>
      <c r="R39" s="655"/>
      <c r="S39" s="655"/>
      <c r="T39" s="655"/>
      <c r="U39" s="655"/>
      <c r="V39" s="655"/>
    </row>
  </sheetData>
  <sheetProtection/>
  <mergeCells count="31">
    <mergeCell ref="Q6:Q7"/>
    <mergeCell ref="A1:D1"/>
    <mergeCell ref="D3:D7"/>
    <mergeCell ref="P6:P7"/>
    <mergeCell ref="I4:I7"/>
    <mergeCell ref="G3:G7"/>
    <mergeCell ref="A38:H39"/>
    <mergeCell ref="O38:V39"/>
    <mergeCell ref="U3:U7"/>
    <mergeCell ref="J5:J7"/>
    <mergeCell ref="F4:F7"/>
    <mergeCell ref="R4:R7"/>
    <mergeCell ref="C3:C7"/>
    <mergeCell ref="J4:Q4"/>
    <mergeCell ref="E4:E7"/>
    <mergeCell ref="A9:B9"/>
    <mergeCell ref="I3:T3"/>
    <mergeCell ref="L6:N6"/>
    <mergeCell ref="T4:T7"/>
    <mergeCell ref="O6:O7"/>
    <mergeCell ref="A8:B8"/>
    <mergeCell ref="E1:P1"/>
    <mergeCell ref="V3:V7"/>
    <mergeCell ref="S4:S7"/>
    <mergeCell ref="K5:Q5"/>
    <mergeCell ref="A3:B7"/>
    <mergeCell ref="K6:K7"/>
    <mergeCell ref="Q1:V1"/>
    <mergeCell ref="E3:F3"/>
    <mergeCell ref="Q2:V2"/>
    <mergeCell ref="H3:H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F37"/>
  <sheetViews>
    <sheetView view="pageBreakPreview" zoomScale="70" zoomScaleNormal="90" zoomScaleSheetLayoutView="70" zoomScalePageLayoutView="0" workbookViewId="0" topLeftCell="A1">
      <selection activeCell="K17" sqref="K17"/>
    </sheetView>
  </sheetViews>
  <sheetFormatPr defaultColWidth="9.00390625" defaultRowHeight="15.75"/>
  <cols>
    <col min="1" max="1" width="7.25390625" style="3" customWidth="1"/>
    <col min="2" max="2" width="58.875" style="3" customWidth="1"/>
    <col min="3" max="3" width="18.50390625" style="3" customWidth="1"/>
    <col min="4" max="4" width="18.125" style="3" customWidth="1"/>
    <col min="5" max="5" width="13.75390625" style="453" customWidth="1"/>
    <col min="6" max="6" width="15.125" style="365" customWidth="1"/>
    <col min="7" max="16384" width="9.00390625" style="3" customWidth="1"/>
  </cols>
  <sheetData>
    <row r="1" spans="1:6" s="9" customFormat="1" ht="50.25" customHeight="1">
      <c r="A1" s="656" t="s">
        <v>100</v>
      </c>
      <c r="B1" s="657"/>
      <c r="C1" s="657"/>
      <c r="D1" s="657"/>
      <c r="E1" s="453"/>
      <c r="F1" s="444"/>
    </row>
    <row r="2" spans="1:6" s="10" customFormat="1" ht="39.75" customHeight="1">
      <c r="A2" s="658" t="s">
        <v>20</v>
      </c>
      <c r="B2" s="659"/>
      <c r="C2" s="218" t="s">
        <v>88</v>
      </c>
      <c r="D2" s="218" t="s">
        <v>91</v>
      </c>
      <c r="E2" s="473" t="s">
        <v>88</v>
      </c>
      <c r="F2" s="473" t="s">
        <v>91</v>
      </c>
    </row>
    <row r="3" spans="1:6" ht="21" customHeight="1">
      <c r="A3" s="438" t="s">
        <v>13</v>
      </c>
      <c r="B3" s="439" t="s">
        <v>87</v>
      </c>
      <c r="C3" s="440">
        <f>SUM(C4:C11)-C6-C10</f>
        <v>153570</v>
      </c>
      <c r="D3" s="441">
        <f>SUM(D4:D11)-D9</f>
        <v>65694579</v>
      </c>
      <c r="E3" s="478">
        <f>C3-'02'!L10</f>
        <v>0</v>
      </c>
      <c r="F3" s="505">
        <f>D3-'02'!L24</f>
        <v>0</v>
      </c>
    </row>
    <row r="4" spans="1:6" s="2" customFormat="1" ht="21" customHeight="1">
      <c r="A4" s="20" t="s">
        <v>15</v>
      </c>
      <c r="B4" s="21" t="s">
        <v>310</v>
      </c>
      <c r="C4" s="228">
        <f>'[1]PT02'!C4+'[2]PT02'!C4+'[3]PT02'!C4+'[4]PT02'!C4+'[5]PT02'!C4+'[6]PT02'!C4+'[7]PT02'!C4+'[8]PT02'!C4+'[9]PT02'!C4</f>
        <v>20200</v>
      </c>
      <c r="D4" s="228">
        <f>'[1]PT02'!D4+'[2]PT02'!D4+'[3]PT02'!D4+'[4]PT02'!D4+'[5]PT02'!D4+'[6]PT02'!D4+'[7]PT02'!D4+'[8]PT02'!D4+'[9]PT02'!D4</f>
        <v>0</v>
      </c>
      <c r="E4" s="479"/>
      <c r="F4" s="479"/>
    </row>
    <row r="5" spans="1:6" s="2" customFormat="1" ht="21" customHeight="1">
      <c r="A5" s="20" t="s">
        <v>16</v>
      </c>
      <c r="B5" s="21" t="s">
        <v>311</v>
      </c>
      <c r="C5" s="228">
        <f>'[1]PT02'!C5+'[2]PT02'!C5+'[3]PT02'!C5+'[4]PT02'!C5+'[5]PT02'!C5+'[6]PT02'!C5+'[7]PT02'!C5+'[8]PT02'!C5+'[9]PT02'!C5</f>
        <v>0</v>
      </c>
      <c r="D5" s="228">
        <f>'[1]PT02'!D5+'[2]PT02'!D5+'[3]PT02'!D5+'[4]PT02'!D5+'[5]PT02'!D5+'[6]PT02'!D5+'[7]PT02'!D5+'[8]PT02'!D5+'[9]PT02'!D5</f>
        <v>0</v>
      </c>
      <c r="E5" s="479"/>
      <c r="F5" s="479"/>
    </row>
    <row r="6" spans="1:6" s="2" customFormat="1" ht="21" customHeight="1">
      <c r="A6" s="20" t="s">
        <v>41</v>
      </c>
      <c r="B6" s="21" t="s">
        <v>312</v>
      </c>
      <c r="C6" s="339">
        <f>'[1]PT02'!C6+'[2]PT02'!C6+'[3]PT02'!C6+'[4]PT02'!C6+'[5]PT02'!C6+'[6]PT02'!C6+'[7]PT02'!C6+'[8]PT02'!C6+'[9]PT02'!C6</f>
        <v>0</v>
      </c>
      <c r="D6" s="228">
        <f>'[1]PT02'!D6+'[2]PT02'!D6+'[3]PT02'!D6+'[4]PT02'!D6+'[5]PT02'!D6+'[6]PT02'!D6+'[7]PT02'!D6+'[8]PT02'!D6+'[9]PT02'!D6</f>
        <v>64494578</v>
      </c>
      <c r="E6" s="479"/>
      <c r="F6" s="479"/>
    </row>
    <row r="7" spans="1:6" s="16" customFormat="1" ht="21" customHeight="1">
      <c r="A7" s="20" t="s">
        <v>43</v>
      </c>
      <c r="B7" s="21" t="s">
        <v>313</v>
      </c>
      <c r="C7" s="228">
        <f>'[1]PT02'!C7+'[2]PT02'!C7+'[3]PT02'!C7+'[4]PT02'!C7+'[5]PT02'!C7+'[6]PT02'!C7+'[7]PT02'!C7+'[8]PT02'!C7+'[9]PT02'!C7</f>
        <v>82127</v>
      </c>
      <c r="D7" s="228">
        <f>'[1]PT02'!D7+'[2]PT02'!D7+'[3]PT02'!D7+'[4]PT02'!D7+'[5]PT02'!D7+'[6]PT02'!D7+'[7]PT02'!D7+'[8]PT02'!D7+'[9]PT02'!D7</f>
        <v>1200001</v>
      </c>
      <c r="E7" s="479"/>
      <c r="F7" s="479"/>
    </row>
    <row r="8" spans="1:6" s="2" customFormat="1" ht="21" customHeight="1">
      <c r="A8" s="20" t="s">
        <v>44</v>
      </c>
      <c r="B8" s="21" t="s">
        <v>314</v>
      </c>
      <c r="C8" s="228">
        <f>'[1]PT02'!C8+'[2]PT02'!C8+'[3]PT02'!C8+'[4]PT02'!C8+'[5]PT02'!C8+'[6]PT02'!C8+'[7]PT02'!C8+'[8]PT02'!C8+'[9]PT02'!C8</f>
        <v>0</v>
      </c>
      <c r="D8" s="228">
        <f>'[1]PT02'!D8+'[2]PT02'!D8+'[3]PT02'!D8+'[4]PT02'!D8+'[5]PT02'!D8+'[6]PT02'!D8+'[7]PT02'!D8+'[8]PT02'!D8+'[9]PT02'!D8</f>
        <v>0</v>
      </c>
      <c r="E8" s="479"/>
      <c r="F8" s="479"/>
    </row>
    <row r="9" spans="1:6" s="2" customFormat="1" ht="21" customHeight="1">
      <c r="A9" s="20" t="s">
        <v>77</v>
      </c>
      <c r="B9" s="21" t="s">
        <v>315</v>
      </c>
      <c r="C9" s="228">
        <f>'[1]PT02'!C9+'[2]PT02'!C9+'[3]PT02'!C9+'[4]PT02'!C9+'[5]PT02'!C9+'[6]PT02'!C9+'[7]PT02'!C9+'[8]PT02'!C9+'[9]PT02'!C9</f>
        <v>51243</v>
      </c>
      <c r="D9" s="339">
        <f>'[1]PT02'!D9+'[2]PT02'!D9+'[3]PT02'!D9+'[4]PT02'!D9+'[5]PT02'!D9+'[6]PT02'!D9+'[7]PT02'!D9+'[8]PT02'!D9+'[9]PT02'!D9</f>
        <v>0</v>
      </c>
      <c r="E9" s="479"/>
      <c r="F9" s="479"/>
    </row>
    <row r="10" spans="1:6" s="2" customFormat="1" ht="21" customHeight="1">
      <c r="A10" s="20" t="s">
        <v>80</v>
      </c>
      <c r="B10" s="21" t="s">
        <v>316</v>
      </c>
      <c r="C10" s="339">
        <f>'[1]PT02'!C10+'[2]PT02'!C10+'[3]PT02'!C10+'[4]PT02'!C10+'[5]PT02'!C10+'[6]PT02'!C10+'[7]PT02'!C10+'[8]PT02'!C10+'[9]PT02'!C10</f>
        <v>0</v>
      </c>
      <c r="D10" s="228">
        <f>'[1]PT02'!D10+'[2]PT02'!D10+'[3]PT02'!D10+'[4]PT02'!D10+'[5]PT02'!D10+'[6]PT02'!D10+'[7]PT02'!D10+'[8]PT02'!D10+'[9]PT02'!D10</f>
        <v>0</v>
      </c>
      <c r="E10" s="479"/>
      <c r="F10" s="479"/>
    </row>
    <row r="11" spans="1:6" s="2" customFormat="1" ht="21" customHeight="1">
      <c r="A11" s="20" t="s">
        <v>83</v>
      </c>
      <c r="B11" s="21" t="s">
        <v>317</v>
      </c>
      <c r="C11" s="228">
        <f>'[1]PT02'!C11+'[2]PT02'!C11+'[3]PT02'!C11+'[4]PT02'!C11+'[5]PT02'!C11+'[6]PT02'!C11+'[7]PT02'!C11+'[8]PT02'!C11+'[9]PT02'!C11</f>
        <v>0</v>
      </c>
      <c r="D11" s="228">
        <f>'[1]PT02'!D11+'[2]PT02'!D11+'[3]PT02'!D11+'[4]PT02'!D11+'[5]PT02'!D11+'[6]PT02'!D11+'[7]PT02'!D11+'[8]PT02'!D11+'[9]PT02'!D11</f>
        <v>0</v>
      </c>
      <c r="E11" s="479"/>
      <c r="F11" s="479"/>
    </row>
    <row r="12" spans="1:6" s="16" customFormat="1" ht="21" customHeight="1">
      <c r="A12" s="438" t="s">
        <v>14</v>
      </c>
      <c r="B12" s="439" t="s">
        <v>46</v>
      </c>
      <c r="C12" s="440">
        <f>SUM(C13:C15)</f>
        <v>1000</v>
      </c>
      <c r="D12" s="440">
        <f>SUM(D13:D15)</f>
        <v>2001401</v>
      </c>
      <c r="E12" s="478">
        <f>C12-'02'!P10</f>
        <v>0</v>
      </c>
      <c r="F12" s="478">
        <f>D12-'02'!P24</f>
        <v>0</v>
      </c>
    </row>
    <row r="13" spans="1:6" s="16" customFormat="1" ht="21" customHeight="1">
      <c r="A13" s="20" t="s">
        <v>17</v>
      </c>
      <c r="B13" s="22" t="s">
        <v>45</v>
      </c>
      <c r="C13" s="228">
        <f>'[1]PT02'!C13+'[2]PT02'!C13+'[3]PT02'!C13+'[4]PT02'!C13+'[5]PT02'!C13+'[6]PT02'!C13+'[7]PT02'!C13+'[8]PT02'!C13+'[9]PT02'!C13</f>
        <v>0</v>
      </c>
      <c r="D13" s="228">
        <f>'[1]PT02'!D13+'[2]PT02'!D13+'[3]PT02'!D13+'[4]PT02'!D13+'[5]PT02'!D13+'[6]PT02'!D13+'[7]PT02'!D13+'[8]PT02'!D13+'[9]PT02'!D13</f>
        <v>0</v>
      </c>
      <c r="E13" s="479"/>
      <c r="F13" s="479"/>
    </row>
    <row r="14" spans="1:6" s="16" customFormat="1" ht="21" customHeight="1">
      <c r="A14" s="20" t="s">
        <v>18</v>
      </c>
      <c r="B14" s="22" t="s">
        <v>86</v>
      </c>
      <c r="C14" s="228">
        <f>'[1]PT02'!C14+'[2]PT02'!C14+'[3]PT02'!C14+'[4]PT02'!C14+'[5]PT02'!C14+'[6]PT02'!C14+'[7]PT02'!C14+'[8]PT02'!C14+'[9]PT02'!C14</f>
        <v>0</v>
      </c>
      <c r="D14" s="228">
        <f>'[1]PT02'!D14+'[2]PT02'!D14+'[3]PT02'!D14+'[4]PT02'!D14+'[5]PT02'!D14+'[6]PT02'!D14+'[7]PT02'!D14+'[8]PT02'!D14+'[9]PT02'!D14</f>
        <v>0</v>
      </c>
      <c r="E14" s="479"/>
      <c r="F14" s="479"/>
    </row>
    <row r="15" spans="1:6" s="13" customFormat="1" ht="21" customHeight="1">
      <c r="A15" s="20" t="s">
        <v>111</v>
      </c>
      <c r="B15" s="21" t="s">
        <v>109</v>
      </c>
      <c r="C15" s="228">
        <f>'[1]PT02'!C15+'[2]PT02'!C15+'[3]PT02'!C15+'[4]PT02'!C15+'[5]PT02'!C15+'[6]PT02'!C15+'[7]PT02'!C15+'[8]PT02'!C15+'[9]PT02'!C15</f>
        <v>1000</v>
      </c>
      <c r="D15" s="228">
        <f>'[1]PT02'!D15+'[2]PT02'!D15+'[3]PT02'!D15+'[4]PT02'!D15+'[5]PT02'!D15+'[6]PT02'!D15+'[7]PT02'!D15+'[8]PT02'!D15+'[9]PT02'!D15</f>
        <v>2001401</v>
      </c>
      <c r="E15" s="479"/>
      <c r="F15" s="479"/>
    </row>
    <row r="16" spans="1:6" s="14" customFormat="1" ht="21" customHeight="1">
      <c r="A16" s="438" t="s">
        <v>19</v>
      </c>
      <c r="B16" s="439" t="s">
        <v>84</v>
      </c>
      <c r="C16" s="440">
        <f>SUM(C17:C25)-C19-C24</f>
        <v>1313436</v>
      </c>
      <c r="D16" s="441">
        <f>SUM(D17:D25)</f>
        <v>157364685</v>
      </c>
      <c r="E16" s="478">
        <f>C16-'02'!O10-'02'!R10</f>
        <v>0</v>
      </c>
      <c r="F16" s="505">
        <f>D16-'02'!O24-'02'!R24</f>
        <v>0</v>
      </c>
    </row>
    <row r="17" spans="1:6" s="14" customFormat="1" ht="21" customHeight="1">
      <c r="A17" s="20" t="s">
        <v>47</v>
      </c>
      <c r="B17" s="21" t="s">
        <v>66</v>
      </c>
      <c r="C17" s="228">
        <f>'[1]PT02'!C17+'[2]PT02'!C17+'[3]PT02'!C17+'[4]PT02'!C17+'[5]PT02'!C17+'[6]PT02'!C17+'[7]PT02'!C17+'[8]PT02'!C17+'[9]PT02'!C17</f>
        <v>0</v>
      </c>
      <c r="D17" s="228">
        <f>'[1]PT02'!D17+'[2]PT02'!D17+'[3]PT02'!D17+'[4]PT02'!D17+'[5]PT02'!D17+'[6]PT02'!D17+'[7]PT02'!D17+'[8]PT02'!D17+'[9]PT02'!D17</f>
        <v>0</v>
      </c>
      <c r="E17" s="479"/>
      <c r="F17" s="479"/>
    </row>
    <row r="18" spans="1:6" s="14" customFormat="1" ht="21" customHeight="1">
      <c r="A18" s="20" t="s">
        <v>48</v>
      </c>
      <c r="B18" s="21" t="s">
        <v>67</v>
      </c>
      <c r="C18" s="228">
        <f>'[1]PT02'!C18+'[2]PT02'!C18+'[3]PT02'!C18+'[4]PT02'!C18+'[5]PT02'!C18+'[6]PT02'!C18+'[7]PT02'!C18+'[8]PT02'!C18+'[9]PT02'!C18</f>
        <v>0</v>
      </c>
      <c r="D18" s="228">
        <f>'[1]PT02'!D18+'[2]PT02'!D18+'[3]PT02'!D18+'[4]PT02'!D18+'[5]PT02'!D18+'[6]PT02'!D18+'[7]PT02'!D18+'[8]PT02'!D18+'[9]PT02'!D18</f>
        <v>1</v>
      </c>
      <c r="E18" s="479"/>
      <c r="F18" s="479"/>
    </row>
    <row r="19" spans="1:6" s="15" customFormat="1" ht="21" customHeight="1">
      <c r="A19" s="20" t="s">
        <v>92</v>
      </c>
      <c r="B19" s="21" t="s">
        <v>79</v>
      </c>
      <c r="C19" s="339">
        <f>'[1]PT02'!C19+'[2]PT02'!C19+'[3]PT02'!C19+'[4]PT02'!C19+'[5]PT02'!C19+'[6]PT02'!C19+'[7]PT02'!C19+'[8]PT02'!C19+'[9]PT02'!C19</f>
        <v>0</v>
      </c>
      <c r="D19" s="228">
        <f>'[1]PT02'!D19+'[2]PT02'!D19+'[3]PT02'!D19+'[4]PT02'!D19+'[5]PT02'!D19+'[6]PT02'!D19+'[7]PT02'!D19+'[8]PT02'!D19+'[9]PT02'!D19</f>
        <v>1787443</v>
      </c>
      <c r="E19" s="479"/>
      <c r="F19" s="479"/>
    </row>
    <row r="20" spans="1:6" ht="21" customHeight="1">
      <c r="A20" s="20" t="s">
        <v>93</v>
      </c>
      <c r="B20" s="21" t="s">
        <v>68</v>
      </c>
      <c r="C20" s="228">
        <f>'[1]PT02'!C20+'[2]PT02'!C20+'[3]PT02'!C20+'[4]PT02'!C20+'[5]PT02'!C20+'[6]PT02'!C20+'[7]PT02'!C20+'[8]PT02'!C20+'[9]PT02'!C20</f>
        <v>1259540</v>
      </c>
      <c r="D20" s="228">
        <f>'[1]PT02'!D20+'[2]PT02'!D20+'[3]PT02'!D20+'[4]PT02'!D20+'[5]PT02'!D20+'[6]PT02'!D20+'[7]PT02'!D20+'[8]PT02'!D20+'[9]PT02'!D20</f>
        <v>72941191</v>
      </c>
      <c r="E20" s="480"/>
      <c r="F20" s="480"/>
    </row>
    <row r="21" spans="1:6" ht="21" customHeight="1">
      <c r="A21" s="20" t="s">
        <v>112</v>
      </c>
      <c r="B21" s="21" t="s">
        <v>69</v>
      </c>
      <c r="C21" s="228">
        <f>'[1]PT02'!C21+'[2]PT02'!C21+'[3]PT02'!C21+'[4]PT02'!C21+'[5]PT02'!C21+'[6]PT02'!C21+'[7]PT02'!C21+'[8]PT02'!C21+'[9]PT02'!C21</f>
        <v>200</v>
      </c>
      <c r="D21" s="228">
        <f>'[1]PT02'!D21+'[2]PT02'!D21+'[3]PT02'!D21+'[4]PT02'!D21+'[5]PT02'!D21+'[6]PT02'!D21+'[7]PT02'!D21+'[8]PT02'!D21+'[9]PT02'!D21</f>
        <v>82181964</v>
      </c>
      <c r="E21" s="479"/>
      <c r="F21" s="479"/>
    </row>
    <row r="22" spans="1:6" ht="21" customHeight="1">
      <c r="A22" s="20" t="s">
        <v>113</v>
      </c>
      <c r="B22" s="21" t="s">
        <v>70</v>
      </c>
      <c r="C22" s="228">
        <f>'[1]PT02'!C22+'[2]PT02'!C22+'[3]PT02'!C22+'[4]PT02'!C22+'[5]PT02'!C22+'[6]PT02'!C22+'[7]PT02'!C22+'[8]PT02'!C22+'[9]PT02'!C22</f>
        <v>53696</v>
      </c>
      <c r="D22" s="228">
        <f>'[1]PT02'!D22+'[2]PT02'!D22+'[3]PT02'!D22+'[4]PT02'!D22+'[5]PT02'!D22+'[6]PT02'!D22+'[7]PT02'!D22+'[8]PT02'!D22+'[9]PT02'!D22</f>
        <v>454086</v>
      </c>
      <c r="E22" s="479"/>
      <c r="F22" s="479"/>
    </row>
    <row r="23" spans="1:6" s="2" customFormat="1" ht="21" customHeight="1">
      <c r="A23" s="20" t="s">
        <v>114</v>
      </c>
      <c r="B23" s="21" t="s">
        <v>71</v>
      </c>
      <c r="C23" s="228">
        <f>'[1]PT02'!C23+'[2]PT02'!C23+'[3]PT02'!C23+'[4]PT02'!C23+'[5]PT02'!C23+'[6]PT02'!C23+'[7]PT02'!C23+'[8]PT02'!C23+'[9]PT02'!C23</f>
        <v>0</v>
      </c>
      <c r="D23" s="228">
        <f>'[1]PT02'!D23+'[2]PT02'!D23+'[3]PT02'!D23+'[4]PT02'!D23+'[5]PT02'!D23+'[6]PT02'!D23+'[7]PT02'!D23+'[8]PT02'!D23+'[9]PT02'!D23</f>
        <v>0</v>
      </c>
      <c r="E23" s="479"/>
      <c r="F23" s="479"/>
    </row>
    <row r="24" spans="1:6" s="2" customFormat="1" ht="21" customHeight="1">
      <c r="A24" s="20" t="s">
        <v>115</v>
      </c>
      <c r="B24" s="21" t="s">
        <v>78</v>
      </c>
      <c r="C24" s="339">
        <f>'[1]PT02'!C24+'[2]PT02'!C24+'[3]PT02'!C24+'[4]PT02'!C24+'[5]PT02'!C24+'[6]PT02'!C24+'[7]PT02'!C24+'[8]PT02'!C24+'[9]PT02'!C24</f>
        <v>0</v>
      </c>
      <c r="D24" s="228">
        <f>'[1]PT02'!D24+'[2]PT02'!D24+'[3]PT02'!D24+'[4]PT02'!D24+'[5]PT02'!D24+'[6]PT02'!D24+'[7]PT02'!D24+'[8]PT02'!D24+'[9]PT02'!D24</f>
        <v>0</v>
      </c>
      <c r="E24" s="479"/>
      <c r="F24" s="479"/>
    </row>
    <row r="25" spans="1:6" s="2" customFormat="1" ht="21" customHeight="1">
      <c r="A25" s="20" t="s">
        <v>116</v>
      </c>
      <c r="B25" s="21" t="s">
        <v>72</v>
      </c>
      <c r="C25" s="228">
        <f>'[1]PT02'!C25+'[2]PT02'!C25+'[3]PT02'!C25+'[4]PT02'!C25+'[5]PT02'!C25+'[6]PT02'!C25+'[7]PT02'!C25+'[8]PT02'!C25+'[9]PT02'!C25</f>
        <v>0</v>
      </c>
      <c r="D25" s="228">
        <f>'[1]PT02'!D25+'[2]PT02'!D25+'[3]PT02'!D25+'[4]PT02'!D25+'[5]PT02'!D25+'[6]PT02'!D25+'[7]PT02'!D25+'[8]PT02'!D25+'[9]PT02'!D25</f>
        <v>0</v>
      </c>
      <c r="E25" s="480"/>
      <c r="F25" s="480"/>
    </row>
    <row r="26" spans="1:6" s="2" customFormat="1" ht="21" customHeight="1">
      <c r="A26" s="438" t="s">
        <v>22</v>
      </c>
      <c r="B26" s="439" t="s">
        <v>85</v>
      </c>
      <c r="C26" s="440">
        <f>SUM(C27:C28)</f>
        <v>275096</v>
      </c>
      <c r="D26" s="440">
        <f>SUM(D27:D28)</f>
        <v>16491075</v>
      </c>
      <c r="E26" s="481">
        <f>C26-'02'!S10</f>
        <v>0</v>
      </c>
      <c r="F26" s="481">
        <f>D26-'02'!S24</f>
        <v>0</v>
      </c>
    </row>
    <row r="27" spans="1:6" s="2" customFormat="1" ht="21" customHeight="1">
      <c r="A27" s="20" t="s">
        <v>49</v>
      </c>
      <c r="B27" s="21" t="s">
        <v>73</v>
      </c>
      <c r="C27" s="228">
        <f>'[1]PT02'!C27+'[2]PT02'!C27+'[3]PT02'!C27+'[4]PT02'!C27+'[5]PT02'!C27+'[6]PT02'!C27+'[7]PT02'!C27+'[8]PT02'!C27+'[9]PT02'!C27</f>
        <v>275096</v>
      </c>
      <c r="D27" s="228">
        <f>'[1]PT02'!D27+'[2]PT02'!D27+'[3]PT02'!D27+'[4]PT02'!D27+'[5]PT02'!D27+'[6]PT02'!D27+'[7]PT02'!D27+'[8]PT02'!D27+'[9]PT02'!D27</f>
        <v>16491075</v>
      </c>
      <c r="E27" s="479"/>
      <c r="F27" s="479"/>
    </row>
    <row r="28" spans="1:6" s="2" customFormat="1" ht="21" customHeight="1">
      <c r="A28" s="20" t="s">
        <v>50</v>
      </c>
      <c r="B28" s="21" t="s">
        <v>74</v>
      </c>
      <c r="C28" s="228">
        <f>'[1]PT02'!C28+'[2]PT02'!C28+'[3]PT02'!C28+'[4]PT02'!C28+'[5]PT02'!C28+'[6]PT02'!C28+'[7]PT02'!C28+'[8]PT02'!C28+'[9]PT02'!C28</f>
        <v>0</v>
      </c>
      <c r="D28" s="228">
        <f>'[1]PT02'!D28+'[2]PT02'!D28+'[3]PT02'!D28+'[4]PT02'!D28+'[5]PT02'!D28+'[6]PT02'!D28+'[7]PT02'!D28+'[8]PT02'!D28+'[9]PT02'!D28</f>
        <v>0</v>
      </c>
      <c r="E28" s="479"/>
      <c r="F28" s="479"/>
    </row>
    <row r="29" spans="1:6" s="2" customFormat="1" ht="21" customHeight="1">
      <c r="A29" s="442" t="s">
        <v>23</v>
      </c>
      <c r="B29" s="443" t="s">
        <v>110</v>
      </c>
      <c r="C29" s="440">
        <f>SUM(C30:C33)</f>
        <v>35184472.72</v>
      </c>
      <c r="D29" s="440">
        <f>SUM(D30:D33)</f>
        <v>1394156681.7059999</v>
      </c>
      <c r="E29" s="478">
        <f>C29-'02'!Q10</f>
        <v>0</v>
      </c>
      <c r="F29" s="505">
        <f>D29-'02'!Q24</f>
        <v>0.3880000114440918</v>
      </c>
    </row>
    <row r="30" spans="1:6" s="2" customFormat="1" ht="21" customHeight="1">
      <c r="A30" s="28" t="s">
        <v>76</v>
      </c>
      <c r="B30" s="29" t="s">
        <v>63</v>
      </c>
      <c r="C30" s="228">
        <f>'[1]PT02'!C30+'[2]PT02'!C30+'[3]PT02'!C30+'[4]PT02'!C30+'[5]PT02'!C30+'[6]PT02'!C30+'[7]PT02'!C30+'[8]PT02'!C30+'[9]PT02'!C30</f>
        <v>33204479.064999998</v>
      </c>
      <c r="D30" s="228">
        <f>'[1]PT02'!D30+'[2]PT02'!D30+'[3]PT02'!D30+'[4]PT02'!D30+'[5]PT02'!D30+'[6]PT02'!D30+'[7]PT02'!D30+'[8]PT02'!D30+'[9]PT02'!D30</f>
        <v>1302441212.975</v>
      </c>
      <c r="E30" s="453"/>
      <c r="F30" s="445"/>
    </row>
    <row r="31" spans="1:6" s="2" customFormat="1" ht="21" customHeight="1">
      <c r="A31" s="28" t="s">
        <v>51</v>
      </c>
      <c r="B31" s="29" t="s">
        <v>64</v>
      </c>
      <c r="C31" s="228">
        <f>'[1]PT02'!C31+'[2]PT02'!C31+'[3]PT02'!C31+'[4]PT02'!C31+'[5]PT02'!C31+'[6]PT02'!C31+'[7]PT02'!C31+'[8]PT02'!C31+'[9]PT02'!C31</f>
        <v>0</v>
      </c>
      <c r="D31" s="228">
        <f>'[1]PT02'!D31+'[2]PT02'!D31+'[3]PT02'!D31+'[4]PT02'!D31+'[5]PT02'!D31+'[6]PT02'!D31+'[7]PT02'!D31+'[8]PT02'!D31+'[9]PT02'!D31</f>
        <v>0</v>
      </c>
      <c r="E31" s="453"/>
      <c r="F31" s="445"/>
    </row>
    <row r="32" spans="1:6" s="2" customFormat="1" ht="21" customHeight="1">
      <c r="A32" s="28" t="s">
        <v>52</v>
      </c>
      <c r="B32" s="29" t="s">
        <v>65</v>
      </c>
      <c r="C32" s="228">
        <f>'[1]PT02'!C32+'[2]PT02'!C32+'[3]PT02'!C32+'[4]PT02'!C32+'[5]PT02'!C32+'[6]PT02'!C32+'[7]PT02'!C32+'[8]PT02'!C32+'[9]PT02'!C32</f>
        <v>1979993.655</v>
      </c>
      <c r="D32" s="228">
        <f>'[1]PT02'!D32+'[2]PT02'!D32+'[3]PT02'!D32+'[4]PT02'!D32+'[5]PT02'!D32+'[6]PT02'!D32+'[7]PT02'!D32+'[8]PT02'!D32+'[9]PT02'!D32</f>
        <v>91715468.73099999</v>
      </c>
      <c r="E32" s="453"/>
      <c r="F32" s="445"/>
    </row>
    <row r="33" spans="1:6" s="2" customFormat="1" ht="21" customHeight="1">
      <c r="A33" s="28" t="s">
        <v>117</v>
      </c>
      <c r="B33" s="29" t="s">
        <v>130</v>
      </c>
      <c r="C33" s="228">
        <f>'[1]PT02'!C33+'[2]PT02'!C33+'[3]PT02'!C33+'[4]PT02'!C33+'[5]PT02'!C33+'[6]PT02'!C33+'[7]PT02'!C33+'[8]PT02'!C33+'[9]PT02'!C33</f>
        <v>0</v>
      </c>
      <c r="D33" s="228">
        <f>'[1]PT02'!D33+'[2]PT02'!D33+'[3]PT02'!D33+'[4]PT02'!D33+'[5]PT02'!D33+'[6]PT02'!D33+'[7]PT02'!D33+'[8]PT02'!D33+'[9]PT02'!D33</f>
        <v>0</v>
      </c>
      <c r="E33" s="453"/>
      <c r="F33" s="445"/>
    </row>
    <row r="34" spans="1:6" s="2" customFormat="1" ht="21" customHeight="1">
      <c r="A34" s="442" t="s">
        <v>24</v>
      </c>
      <c r="B34" s="443" t="s">
        <v>135</v>
      </c>
      <c r="C34" s="482">
        <f>PLChuaDieuKien!H6</f>
        <v>47888940.936000004</v>
      </c>
      <c r="D34" s="440">
        <f>PLChuaDieuKien!H20</f>
        <v>735046216.7319999</v>
      </c>
      <c r="E34" s="453"/>
      <c r="F34" s="445"/>
    </row>
    <row r="35" spans="1:6" s="2" customFormat="1" ht="52.5" customHeight="1">
      <c r="A35" s="660" t="s">
        <v>140</v>
      </c>
      <c r="B35" s="660"/>
      <c r="C35" s="660"/>
      <c r="D35" s="660"/>
      <c r="E35" s="453"/>
      <c r="F35" s="445"/>
    </row>
    <row r="36" spans="1:4" ht="16.5">
      <c r="A36" s="661" t="s">
        <v>301</v>
      </c>
      <c r="B36" s="661"/>
      <c r="C36" s="661"/>
      <c r="D36" s="661"/>
    </row>
    <row r="37" ht="16.5">
      <c r="E37" s="453" t="s">
        <v>2</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zoomScale="85" zoomScaleNormal="85" zoomScaleSheetLayoutView="85" zoomScalePageLayoutView="0" workbookViewId="0" topLeftCell="A1">
      <selection activeCell="E2" sqref="E2"/>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10.625" style="4" customWidth="1"/>
    <col min="6" max="6" width="9.25390625" style="4" customWidth="1"/>
    <col min="7" max="8" width="7.875" style="4" customWidth="1"/>
    <col min="9" max="9" width="10.125" style="4" customWidth="1"/>
    <col min="10" max="10" width="9.375" style="4" customWidth="1"/>
    <col min="11" max="11" width="9.25390625" style="4" customWidth="1"/>
    <col min="12" max="12" width="9.00390625" style="4" customWidth="1"/>
    <col min="13" max="13" width="8.875" style="4" customWidth="1"/>
    <col min="14" max="14" width="9.25390625" style="8" customWidth="1"/>
    <col min="15" max="15" width="9.375" style="8" customWidth="1"/>
    <col min="16" max="16" width="6.75390625" style="8" customWidth="1"/>
    <col min="17" max="17" width="9.50390625" style="8" customWidth="1"/>
    <col min="18" max="18" width="7.00390625" style="8" customWidth="1"/>
    <col min="19" max="19" width="7.50390625" style="8" customWidth="1"/>
    <col min="20" max="20" width="8.625" style="8" customWidth="1"/>
    <col min="21" max="21" width="8.125" style="8" customWidth="1"/>
    <col min="22" max="23" width="9.00390625" style="447" customWidth="1"/>
    <col min="24" max="16384" width="9.00390625" style="4" customWidth="1"/>
  </cols>
  <sheetData>
    <row r="1" spans="1:21" ht="65.25" customHeight="1">
      <c r="A1" s="662" t="s">
        <v>320</v>
      </c>
      <c r="B1" s="662"/>
      <c r="C1" s="662"/>
      <c r="D1" s="662"/>
      <c r="E1" s="558" t="s">
        <v>414</v>
      </c>
      <c r="F1" s="558"/>
      <c r="G1" s="558"/>
      <c r="H1" s="558"/>
      <c r="I1" s="558"/>
      <c r="J1" s="558"/>
      <c r="K1" s="558"/>
      <c r="L1" s="558"/>
      <c r="M1" s="558"/>
      <c r="N1" s="558"/>
      <c r="O1" s="558"/>
      <c r="P1" s="663"/>
      <c r="Q1" s="663"/>
      <c r="R1" s="663"/>
      <c r="S1" s="663"/>
      <c r="T1" s="663"/>
      <c r="U1" s="663"/>
    </row>
    <row r="2" spans="1:21" ht="17.25" customHeight="1">
      <c r="A2" s="169"/>
      <c r="B2" s="170"/>
      <c r="C2" s="170"/>
      <c r="D2" s="170"/>
      <c r="E2" s="171"/>
      <c r="F2" s="171"/>
      <c r="G2" s="171"/>
      <c r="H2" s="171"/>
      <c r="I2" s="172"/>
      <c r="J2" s="173">
        <f>COUNTBLANK(E9:U16)</f>
        <v>1</v>
      </c>
      <c r="K2" s="174"/>
      <c r="L2" s="174"/>
      <c r="M2" s="174"/>
      <c r="N2" s="240"/>
      <c r="O2" s="175"/>
      <c r="P2" s="664" t="s">
        <v>164</v>
      </c>
      <c r="Q2" s="664"/>
      <c r="R2" s="664"/>
      <c r="S2" s="664"/>
      <c r="T2" s="664"/>
      <c r="U2" s="664"/>
    </row>
    <row r="3" spans="1:23" s="11" customFormat="1" ht="15.75" customHeight="1">
      <c r="A3" s="613" t="s">
        <v>136</v>
      </c>
      <c r="B3" s="613" t="s">
        <v>157</v>
      </c>
      <c r="C3" s="668" t="s">
        <v>132</v>
      </c>
      <c r="D3" s="605" t="s">
        <v>134</v>
      </c>
      <c r="E3" s="606" t="s">
        <v>4</v>
      </c>
      <c r="F3" s="665"/>
      <c r="G3" s="605" t="s">
        <v>36</v>
      </c>
      <c r="H3" s="610" t="s">
        <v>158</v>
      </c>
      <c r="I3" s="605" t="s">
        <v>37</v>
      </c>
      <c r="J3" s="606" t="s">
        <v>4</v>
      </c>
      <c r="K3" s="607"/>
      <c r="L3" s="607"/>
      <c r="M3" s="607"/>
      <c r="N3" s="607"/>
      <c r="O3" s="607"/>
      <c r="P3" s="607"/>
      <c r="Q3" s="607"/>
      <c r="R3" s="607"/>
      <c r="S3" s="607"/>
      <c r="T3" s="600" t="s">
        <v>103</v>
      </c>
      <c r="U3" s="603" t="s">
        <v>160</v>
      </c>
      <c r="V3" s="448"/>
      <c r="W3" s="448"/>
    </row>
    <row r="4" spans="1:23" s="12" customFormat="1" ht="15.75" customHeight="1">
      <c r="A4" s="614"/>
      <c r="B4" s="614"/>
      <c r="C4" s="668"/>
      <c r="D4" s="605"/>
      <c r="E4" s="605" t="s">
        <v>137</v>
      </c>
      <c r="F4" s="605" t="s">
        <v>62</v>
      </c>
      <c r="G4" s="605"/>
      <c r="H4" s="610"/>
      <c r="I4" s="605"/>
      <c r="J4" s="605" t="s">
        <v>61</v>
      </c>
      <c r="K4" s="605" t="s">
        <v>4</v>
      </c>
      <c r="L4" s="605"/>
      <c r="M4" s="605"/>
      <c r="N4" s="605"/>
      <c r="O4" s="605"/>
      <c r="P4" s="605"/>
      <c r="Q4" s="610" t="s">
        <v>139</v>
      </c>
      <c r="R4" s="669" t="s">
        <v>307</v>
      </c>
      <c r="S4" s="608" t="s">
        <v>81</v>
      </c>
      <c r="T4" s="601"/>
      <c r="U4" s="604"/>
      <c r="V4" s="449"/>
      <c r="W4" s="449"/>
    </row>
    <row r="5" spans="1:23" s="11" customFormat="1" ht="15.75" customHeight="1">
      <c r="A5" s="614"/>
      <c r="B5" s="614"/>
      <c r="C5" s="668"/>
      <c r="D5" s="605"/>
      <c r="E5" s="605"/>
      <c r="F5" s="605"/>
      <c r="G5" s="605"/>
      <c r="H5" s="610"/>
      <c r="I5" s="605"/>
      <c r="J5" s="605"/>
      <c r="K5" s="605" t="s">
        <v>96</v>
      </c>
      <c r="L5" s="605" t="s">
        <v>4</v>
      </c>
      <c r="M5" s="605"/>
      <c r="N5" s="605"/>
      <c r="O5" s="605" t="s">
        <v>42</v>
      </c>
      <c r="P5" s="605" t="s">
        <v>46</v>
      </c>
      <c r="Q5" s="610"/>
      <c r="R5" s="669"/>
      <c r="S5" s="608"/>
      <c r="T5" s="601"/>
      <c r="U5" s="604"/>
      <c r="V5" s="448"/>
      <c r="W5" s="448"/>
    </row>
    <row r="6" spans="1:23" s="11" customFormat="1" ht="15.75" customHeight="1">
      <c r="A6" s="614"/>
      <c r="B6" s="614"/>
      <c r="C6" s="668"/>
      <c r="D6" s="605"/>
      <c r="E6" s="605"/>
      <c r="F6" s="605"/>
      <c r="G6" s="605"/>
      <c r="H6" s="610"/>
      <c r="I6" s="605"/>
      <c r="J6" s="605"/>
      <c r="K6" s="605"/>
      <c r="L6" s="605"/>
      <c r="M6" s="605"/>
      <c r="N6" s="605"/>
      <c r="O6" s="605"/>
      <c r="P6" s="605"/>
      <c r="Q6" s="610"/>
      <c r="R6" s="669"/>
      <c r="S6" s="608"/>
      <c r="T6" s="601"/>
      <c r="U6" s="604"/>
      <c r="V6" s="448"/>
      <c r="W6" s="448"/>
    </row>
    <row r="7" spans="1:23" s="11" customFormat="1" ht="63" customHeight="1">
      <c r="A7" s="615"/>
      <c r="B7" s="615"/>
      <c r="C7" s="668"/>
      <c r="D7" s="605"/>
      <c r="E7" s="605"/>
      <c r="F7" s="605"/>
      <c r="G7" s="605"/>
      <c r="H7" s="610"/>
      <c r="I7" s="605"/>
      <c r="J7" s="605"/>
      <c r="K7" s="605"/>
      <c r="L7" s="54" t="s">
        <v>39</v>
      </c>
      <c r="M7" s="54" t="s">
        <v>138</v>
      </c>
      <c r="N7" s="54" t="s">
        <v>156</v>
      </c>
      <c r="O7" s="605"/>
      <c r="P7" s="605"/>
      <c r="Q7" s="610"/>
      <c r="R7" s="669"/>
      <c r="S7" s="608"/>
      <c r="T7" s="602"/>
      <c r="U7" s="604"/>
      <c r="V7" s="448"/>
      <c r="W7" s="450"/>
    </row>
    <row r="8" spans="1:21" ht="14.25" customHeight="1">
      <c r="A8" s="616" t="s">
        <v>3</v>
      </c>
      <c r="B8" s="617"/>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row>
    <row r="9" spans="1:23" ht="22.5" customHeight="1">
      <c r="A9" s="39" t="s">
        <v>0</v>
      </c>
      <c r="B9" s="59" t="s">
        <v>94</v>
      </c>
      <c r="C9" s="239">
        <f>'[1]03'!C9+'[2]03'!C9+'[3]03'!C9+'[4]03'!C9+'[5]03'!C9+'[6]03'!C9+'[7]03'!C9+'[8]03'!C9+'[9]03'!C9</f>
        <v>2400</v>
      </c>
      <c r="D9" s="304">
        <f>E9+F9</f>
        <v>4947</v>
      </c>
      <c r="E9" s="239">
        <f>'[1]03'!E9+'[2]03'!E9+'[3]03'!E9+'[4]03'!E9+'[5]03'!E9+'[6]03'!E9+'[7]03'!E9+'[8]03'!E9+'[9]03'!E9</f>
        <v>2442</v>
      </c>
      <c r="F9" s="239">
        <f>'[1]03'!F9+'[2]03'!F9+'[3]03'!F9+'[4]03'!F9+'[5]03'!F9+'[6]03'!F9+'[7]03'!F9+'[8]03'!F9+'[9]03'!F9</f>
        <v>2505</v>
      </c>
      <c r="G9" s="239">
        <f>'[1]03'!G9+'[2]03'!G9+'[3]03'!G9+'[4]03'!G9+'[5]03'!G9+'[6]03'!G9+'[7]03'!G9+'[8]03'!G9+'[9]03'!G9</f>
        <v>22</v>
      </c>
      <c r="H9" s="239">
        <f>'[1]03'!H9+'[2]03'!H9+'[3]03'!H9+'[4]03'!H9+'[5]03'!H9+'[6]03'!H9+'[7]03'!H9+'[8]03'!H9+'[9]03'!H9</f>
        <v>1</v>
      </c>
      <c r="I9" s="304">
        <f aca="true" t="shared" si="0" ref="I9:I16">J9+Q9+R9+S9</f>
        <v>4924</v>
      </c>
      <c r="J9" s="304">
        <f>K9+O9+P9</f>
        <v>3789</v>
      </c>
      <c r="K9" s="304">
        <f>L9+M9</f>
        <v>2059</v>
      </c>
      <c r="L9" s="239">
        <f>'[1]03'!L9+'[2]03'!L9+'[3]03'!L9+'[4]03'!L9+'[5]03'!L9+'[6]03'!L9+'[7]03'!L9+'[8]03'!L9+'[9]03'!L9</f>
        <v>2034</v>
      </c>
      <c r="M9" s="239">
        <f>'[1]03'!M9+'[2]03'!M9+'[3]03'!M9+'[4]03'!M9+'[5]03'!M9+'[6]03'!M9+'[7]03'!M9+'[8]03'!M9+'[9]03'!M9</f>
        <v>25</v>
      </c>
      <c r="N9" s="311"/>
      <c r="O9" s="239">
        <f>'[1]03'!O9+'[2]03'!O9+'[3]03'!O9+'[4]03'!O9+'[5]03'!O9+'[6]03'!O9+'[7]03'!O9+'[8]03'!O9+'[9]03'!O9</f>
        <v>1729</v>
      </c>
      <c r="P9" s="239">
        <f>'[1]03'!P9+'[2]03'!P9+'[3]03'!P9+'[4]03'!P9+'[5]03'!P9+'[6]03'!P9+'[7]03'!P9+'[8]03'!P9+'[9]03'!P9</f>
        <v>1</v>
      </c>
      <c r="Q9" s="239">
        <f>'[1]03'!Q9+'[2]03'!Q9+'[3]03'!Q9+'[4]03'!Q9+'[5]03'!Q9+'[6]03'!Q9+'[7]03'!Q9+'[8]03'!Q9+'[9]03'!Q9</f>
        <v>1021</v>
      </c>
      <c r="R9" s="239">
        <f>'[1]03'!R9+'[2]03'!R9+'[3]03'!R9+'[4]03'!R9+'[5]03'!R9+'[6]03'!R9+'[7]03'!R9+'[8]03'!R9+'[9]03'!R9</f>
        <v>106</v>
      </c>
      <c r="S9" s="239">
        <f>'[1]03'!S9+'[2]03'!S9+'[3]03'!S9+'[4]03'!S9+'[5]03'!S9+'[6]03'!S9+'[7]03'!S9+'[8]03'!S9+'[9]03'!S9</f>
        <v>8</v>
      </c>
      <c r="T9" s="304">
        <f>SUM(O9:S9)</f>
        <v>2865</v>
      </c>
      <c r="U9" s="237">
        <f>IF(J9&lt;&gt;0,K9/J9,"")</f>
        <v>0.5434151491158618</v>
      </c>
      <c r="V9" s="454">
        <f>D9-G9-H9-I9</f>
        <v>0</v>
      </c>
      <c r="W9" s="454">
        <f>I9-SUM(L9:S9)</f>
        <v>0</v>
      </c>
    </row>
    <row r="10" spans="1:23" s="60" customFormat="1" ht="22.5" customHeight="1">
      <c r="A10" s="165" t="s">
        <v>1</v>
      </c>
      <c r="B10" s="59" t="s">
        <v>95</v>
      </c>
      <c r="C10" s="304">
        <f>SUM(C11:C16)</f>
        <v>0</v>
      </c>
      <c r="D10" s="304">
        <f aca="true" t="shared" si="1" ref="D10:T10">SUM(D11:D16)</f>
        <v>63605647.232</v>
      </c>
      <c r="E10" s="304">
        <f t="shared" si="1"/>
        <v>47617005.761</v>
      </c>
      <c r="F10" s="304">
        <f t="shared" si="1"/>
        <v>15988641.471</v>
      </c>
      <c r="G10" s="304">
        <f t="shared" si="1"/>
        <v>252778</v>
      </c>
      <c r="H10" s="304">
        <f t="shared" si="1"/>
        <v>82100</v>
      </c>
      <c r="I10" s="304">
        <f t="shared" si="0"/>
        <v>63270769.232</v>
      </c>
      <c r="J10" s="304">
        <f t="shared" si="1"/>
        <v>41373828.512</v>
      </c>
      <c r="K10" s="304">
        <f t="shared" si="1"/>
        <v>13344463.774</v>
      </c>
      <c r="L10" s="304">
        <f t="shared" si="1"/>
        <v>13190893.774</v>
      </c>
      <c r="M10" s="304">
        <f t="shared" si="1"/>
        <v>153570</v>
      </c>
      <c r="N10" s="304">
        <f>SUM(N11:N16)</f>
        <v>0</v>
      </c>
      <c r="O10" s="304">
        <f t="shared" si="1"/>
        <v>28028364.737999998</v>
      </c>
      <c r="P10" s="304">
        <f t="shared" si="1"/>
        <v>1000</v>
      </c>
      <c r="Q10" s="304">
        <f t="shared" si="1"/>
        <v>20308928.72</v>
      </c>
      <c r="R10" s="304">
        <f t="shared" si="1"/>
        <v>1312916</v>
      </c>
      <c r="S10" s="304">
        <f t="shared" si="1"/>
        <v>275096</v>
      </c>
      <c r="T10" s="304">
        <f t="shared" si="1"/>
        <v>49926305.458</v>
      </c>
      <c r="U10" s="237">
        <f aca="true" t="shared" si="2" ref="U10:U16">IF(J10&lt;&gt;0,K10/J10,"")</f>
        <v>0.32253393640208067</v>
      </c>
      <c r="V10" s="454">
        <f aca="true" t="shared" si="3" ref="V10:V16">D10-G10-H10-I10</f>
        <v>0</v>
      </c>
      <c r="W10" s="454">
        <f aca="true" t="shared" si="4" ref="W10:W16">I10-SUM(L10:S10)</f>
        <v>0</v>
      </c>
    </row>
    <row r="11" spans="1:23" ht="22.5" customHeight="1">
      <c r="A11" s="42" t="s">
        <v>13</v>
      </c>
      <c r="B11" s="51" t="s">
        <v>54</v>
      </c>
      <c r="C11" s="308"/>
      <c r="D11" s="304">
        <f aca="true" t="shared" si="5" ref="D11:D16">SUM(E11:F11)</f>
        <v>45085317.728</v>
      </c>
      <c r="E11" s="239">
        <f>'[1]03'!E11+'[2]03'!E11+'[3]03'!E11+'[4]03'!E11+'[5]03'!E11+'[6]03'!E11+'[7]03'!E11+'[8]03'!E11+'[9]03'!E11</f>
        <v>35284534.261</v>
      </c>
      <c r="F11" s="239">
        <f>'[1]03'!F11+'[2]03'!F11+'[3]03'!F11+'[4]03'!F11+'[5]03'!F11+'[6]03'!F11+'[7]03'!F11+'[8]03'!F11+'[9]03'!F11</f>
        <v>9800783.467</v>
      </c>
      <c r="G11" s="239">
        <f>'[1]03'!G11+'[2]03'!G11+'[3]03'!G11+'[4]03'!G11+'[5]03'!G11+'[6]03'!G11+'[7]03'!G11+'[8]03'!G11+'[9]03'!G11</f>
        <v>100878</v>
      </c>
      <c r="H11" s="239">
        <f>'[1]03'!H11+'[2]03'!H11+'[3]03'!H11+'[4]03'!H11+'[5]03'!H11+'[6]03'!H11+'[7]03'!H11+'[8]03'!H11+'[9]03'!H11</f>
        <v>0</v>
      </c>
      <c r="I11" s="304">
        <f t="shared" si="0"/>
        <v>44984439.728</v>
      </c>
      <c r="J11" s="304">
        <f aca="true" t="shared" si="6" ref="J11:J16">SUM(K11,O11:P11)</f>
        <v>27700560.507999998</v>
      </c>
      <c r="K11" s="304">
        <f aca="true" t="shared" si="7" ref="K11:K16">SUM(L11:N11)</f>
        <v>9074911.772</v>
      </c>
      <c r="L11" s="239">
        <f>'[1]03'!L11+'[2]03'!L11+'[3]03'!L11+'[4]03'!L11+'[5]03'!L11+'[6]03'!L11+'[7]03'!L11+'[8]03'!L11+'[9]03'!L11</f>
        <v>8976331.772</v>
      </c>
      <c r="M11" s="239">
        <f>'[1]03'!M11+'[2]03'!M11+'[3]03'!M11+'[4]03'!M11+'[5]03'!M11+'[6]03'!M11+'[7]03'!M11+'[8]03'!M11+'[9]03'!M11</f>
        <v>98580</v>
      </c>
      <c r="N11" s="239">
        <f>'[1]03'!N11+'[2]03'!N11+'[3]03'!N11+'[4]03'!N11+'[5]03'!N11+'[6]03'!N11+'[7]03'!N11+'[8]03'!N11+'[9]03'!N11</f>
        <v>0</v>
      </c>
      <c r="O11" s="239">
        <f>'[1]03'!O11+'[2]03'!O11+'[3]03'!O11+'[4]03'!O11+'[5]03'!O11+'[6]03'!O11+'[7]03'!O11+'[8]03'!O11+'[9]03'!O11</f>
        <v>18624648.735999998</v>
      </c>
      <c r="P11" s="239">
        <f>'[1]03'!P11+'[2]03'!P11+'[3]03'!P11+'[4]03'!P11+'[5]03'!P11+'[6]03'!P11+'[7]03'!P11+'[8]03'!P11+'[9]03'!P11</f>
        <v>1000</v>
      </c>
      <c r="Q11" s="239">
        <f>'[1]03'!Q11+'[2]03'!Q11+'[3]03'!Q11+'[4]03'!Q11+'[5]03'!Q11+'[6]03'!Q11+'[7]03'!Q11+'[8]03'!Q11+'[9]03'!Q11</f>
        <v>16340219.22</v>
      </c>
      <c r="R11" s="239">
        <f>'[1]03'!R11+'[2]03'!R11+'[3]03'!R11+'[4]03'!R11+'[5]03'!R11+'[6]03'!R11+'[7]03'!R11+'[8]03'!R11+'[9]03'!R11</f>
        <v>668564</v>
      </c>
      <c r="S11" s="239">
        <f>'[1]03'!S11+'[2]03'!S11+'[3]03'!S11+'[4]03'!S11+'[5]03'!S11+'[6]03'!S11+'[7]03'!S11+'[8]03'!S11+'[9]03'!S11</f>
        <v>275096</v>
      </c>
      <c r="T11" s="304">
        <f aca="true" t="shared" si="8" ref="T11:T16">SUM(O11:S11)</f>
        <v>35909527.956</v>
      </c>
      <c r="U11" s="237">
        <f>IF(J11&lt;&gt;0,K11/J11,"")</f>
        <v>0.327607514273191</v>
      </c>
      <c r="V11" s="454">
        <f t="shared" si="3"/>
        <v>0</v>
      </c>
      <c r="W11" s="454">
        <f t="shared" si="4"/>
        <v>0</v>
      </c>
    </row>
    <row r="12" spans="1:23" ht="22.5" customHeight="1">
      <c r="A12" s="42" t="s">
        <v>14</v>
      </c>
      <c r="B12" s="51" t="s">
        <v>55</v>
      </c>
      <c r="C12" s="308"/>
      <c r="D12" s="304">
        <f t="shared" si="5"/>
        <v>21707</v>
      </c>
      <c r="E12" s="239">
        <f>'[1]03'!E12+'[2]03'!E12+'[3]03'!E12+'[4]03'!E12+'[5]03'!E12+'[6]03'!E12+'[7]03'!E12+'[8]03'!E12+'[9]03'!E12</f>
        <v>14773</v>
      </c>
      <c r="F12" s="239">
        <f>'[1]03'!F12+'[2]03'!F12+'[3]03'!F12+'[4]03'!F12+'[5]03'!F12+'[6]03'!F12+'[7]03'!F12+'[8]03'!F12+'[9]03'!F12</f>
        <v>6934</v>
      </c>
      <c r="G12" s="239">
        <f>'[1]03'!G12+'[2]03'!G12+'[3]03'!G12+'[4]03'!G12+'[5]03'!G12+'[6]03'!G12+'[7]03'!G12+'[8]03'!G12+'[9]03'!G12</f>
        <v>0</v>
      </c>
      <c r="H12" s="239">
        <f>'[1]03'!H12+'[2]03'!H12+'[3]03'!H12+'[4]03'!H12+'[5]03'!H12+'[6]03'!H12+'[7]03'!H12+'[8]03'!H12+'[9]03'!H12</f>
        <v>0</v>
      </c>
      <c r="I12" s="304">
        <f t="shared" si="0"/>
        <v>21707</v>
      </c>
      <c r="J12" s="304">
        <f t="shared" si="6"/>
        <v>15730</v>
      </c>
      <c r="K12" s="304">
        <f t="shared" si="7"/>
        <v>6632</v>
      </c>
      <c r="L12" s="239">
        <f>'[1]03'!L12+'[2]03'!L12+'[3]03'!L12+'[4]03'!L12+'[5]03'!L12+'[6]03'!L12+'[7]03'!L12+'[8]03'!L12+'[9]03'!L12</f>
        <v>6632</v>
      </c>
      <c r="M12" s="239">
        <f>'[1]03'!M12+'[2]03'!M12+'[3]03'!M12+'[4]03'!M12+'[5]03'!M12+'[6]03'!M12+'[7]03'!M12+'[8]03'!M12+'[9]03'!M12</f>
        <v>0</v>
      </c>
      <c r="N12" s="239">
        <f>'[1]03'!N12+'[2]03'!N12+'[3]03'!N12+'[4]03'!N12+'[5]03'!N12+'[6]03'!N12+'[7]03'!N12+'[8]03'!N12+'[9]03'!N12</f>
        <v>0</v>
      </c>
      <c r="O12" s="239">
        <f>'[1]03'!O12+'[2]03'!O12+'[3]03'!O12+'[4]03'!O12+'[5]03'!O12+'[6]03'!O12+'[7]03'!O12+'[8]03'!O12+'[9]03'!O12</f>
        <v>9098</v>
      </c>
      <c r="P12" s="239">
        <f>'[1]03'!P12+'[2]03'!P12+'[3]03'!P12+'[4]03'!P12+'[5]03'!P12+'[6]03'!P12+'[7]03'!P12+'[8]03'!P12+'[9]03'!P12</f>
        <v>0</v>
      </c>
      <c r="Q12" s="239">
        <f>'[1]03'!Q12+'[2]03'!Q12+'[3]03'!Q12+'[4]03'!Q12+'[5]03'!Q12+'[6]03'!Q12+'[7]03'!Q12+'[8]03'!Q12+'[9]03'!Q12</f>
        <v>5974</v>
      </c>
      <c r="R12" s="239">
        <f>'[1]03'!R12+'[2]03'!R12+'[3]03'!R12+'[4]03'!R12+'[5]03'!R12+'[6]03'!R12+'[7]03'!R12+'[8]03'!R12+'[9]03'!R12</f>
        <v>3</v>
      </c>
      <c r="S12" s="239">
        <f>'[1]03'!S12+'[2]03'!S12+'[3]03'!S12+'[4]03'!S12+'[5]03'!S12+'[6]03'!S12+'[7]03'!S12+'[8]03'!S12+'[9]03'!S12</f>
        <v>0</v>
      </c>
      <c r="T12" s="304">
        <f t="shared" si="8"/>
        <v>15075</v>
      </c>
      <c r="U12" s="237">
        <f t="shared" si="2"/>
        <v>0.4216147488874762</v>
      </c>
      <c r="V12" s="454">
        <f t="shared" si="3"/>
        <v>0</v>
      </c>
      <c r="W12" s="454">
        <f t="shared" si="4"/>
        <v>0</v>
      </c>
    </row>
    <row r="13" spans="1:23" ht="22.5" customHeight="1">
      <c r="A13" s="42" t="s">
        <v>19</v>
      </c>
      <c r="B13" s="51" t="s">
        <v>56</v>
      </c>
      <c r="C13" s="308"/>
      <c r="D13" s="304">
        <f t="shared" si="5"/>
        <v>11327979.5</v>
      </c>
      <c r="E13" s="239">
        <f>'[1]03'!E13+'[2]03'!E13+'[3]03'!E13+'[4]03'!E13+'[5]03'!E13+'[6]03'!E13+'[7]03'!E13+'[8]03'!E13+'[9]03'!E13</f>
        <v>7795731.5</v>
      </c>
      <c r="F13" s="239">
        <f>'[1]03'!F13+'[2]03'!F13+'[3]03'!F13+'[4]03'!F13+'[5]03'!F13+'[6]03'!F13+'[7]03'!F13+'[8]03'!F13+'[9]03'!F13</f>
        <v>3532248</v>
      </c>
      <c r="G13" s="239">
        <f>'[1]03'!G13+'[2]03'!G13+'[3]03'!G13+'[4]03'!G13+'[5]03'!G13+'[6]03'!G13+'[7]03'!G13+'[8]03'!G13+'[9]03'!G13</f>
        <v>145100</v>
      </c>
      <c r="H13" s="239">
        <f>'[1]03'!H13+'[2]03'!H13+'[3]03'!H13+'[4]03'!H13+'[5]03'!H13+'[6]03'!H13+'[7]03'!H13+'[8]03'!H13+'[9]03'!H13</f>
        <v>0</v>
      </c>
      <c r="I13" s="304">
        <f t="shared" si="0"/>
        <v>11182879.5</v>
      </c>
      <c r="J13" s="304">
        <f t="shared" si="6"/>
        <v>8217934</v>
      </c>
      <c r="K13" s="304">
        <f t="shared" si="7"/>
        <v>1735505</v>
      </c>
      <c r="L13" s="239">
        <f>'[1]03'!L13+'[2]03'!L13+'[3]03'!L13+'[4]03'!L13+'[5]03'!L13+'[6]03'!L13+'[7]03'!L13+'[8]03'!L13+'[9]03'!L13</f>
        <v>1700355</v>
      </c>
      <c r="M13" s="239">
        <f>'[1]03'!M13+'[2]03'!M13+'[3]03'!M13+'[4]03'!M13+'[5]03'!M13+'[6]03'!M13+'[7]03'!M13+'[8]03'!M13+'[9]03'!M13</f>
        <v>35150</v>
      </c>
      <c r="N13" s="239">
        <f>'[1]03'!N13+'[2]03'!N13+'[3]03'!N13+'[4]03'!N13+'[5]03'!N13+'[6]03'!N13+'[7]03'!N13+'[8]03'!N13+'[9]03'!N13</f>
        <v>0</v>
      </c>
      <c r="O13" s="239">
        <f>'[1]03'!O13+'[2]03'!O13+'[3]03'!O13+'[4]03'!O13+'[5]03'!O13+'[6]03'!O13+'[7]03'!O13+'[8]03'!O13+'[9]03'!O13</f>
        <v>6482429</v>
      </c>
      <c r="P13" s="239">
        <f>'[1]03'!P13+'[2]03'!P13+'[3]03'!P13+'[4]03'!P13+'[5]03'!P13+'[6]03'!P13+'[7]03'!P13+'[8]03'!P13+'[9]03'!P13</f>
        <v>0</v>
      </c>
      <c r="Q13" s="239">
        <f>'[1]03'!Q13+'[2]03'!Q13+'[3]03'!Q13+'[4]03'!Q13+'[5]03'!Q13+'[6]03'!Q13+'[7]03'!Q13+'[8]03'!Q13+'[9]03'!Q13</f>
        <v>2961214.5</v>
      </c>
      <c r="R13" s="239">
        <f>'[1]03'!R13+'[2]03'!R13+'[3]03'!R13+'[4]03'!R13+'[5]03'!R13+'[6]03'!R13+'[7]03'!R13+'[8]03'!R13+'[9]03'!R13</f>
        <v>3731</v>
      </c>
      <c r="S13" s="239">
        <f>'[1]03'!S13+'[2]03'!S13+'[3]03'!S13+'[4]03'!S13+'[5]03'!S13+'[6]03'!S13+'[7]03'!S13+'[8]03'!S13+'[9]03'!S13</f>
        <v>0</v>
      </c>
      <c r="T13" s="304">
        <f t="shared" si="8"/>
        <v>9447374.5</v>
      </c>
      <c r="U13" s="237">
        <f t="shared" si="2"/>
        <v>0.21118507401008574</v>
      </c>
      <c r="V13" s="454">
        <f t="shared" si="3"/>
        <v>0</v>
      </c>
      <c r="W13" s="454">
        <f t="shared" si="4"/>
        <v>0</v>
      </c>
    </row>
    <row r="14" spans="1:23" ht="22.5" customHeight="1">
      <c r="A14" s="42" t="s">
        <v>22</v>
      </c>
      <c r="B14" s="51" t="s">
        <v>57</v>
      </c>
      <c r="C14" s="308"/>
      <c r="D14" s="304">
        <f t="shared" si="5"/>
        <v>3807733</v>
      </c>
      <c r="E14" s="239">
        <f>'[1]03'!E14+'[2]03'!E14+'[3]03'!E14+'[4]03'!E14+'[5]03'!E14+'[6]03'!E14+'[7]03'!E14+'[8]03'!E14+'[9]03'!E14</f>
        <v>2491279</v>
      </c>
      <c r="F14" s="239">
        <f>'[1]03'!F14+'[2]03'!F14+'[3]03'!F14+'[4]03'!F14+'[5]03'!F14+'[6]03'!F14+'[7]03'!F14+'[8]03'!F14+'[9]03'!F14</f>
        <v>1316454</v>
      </c>
      <c r="G14" s="239">
        <f>'[1]03'!G14+'[2]03'!G14+'[3]03'!G14+'[4]03'!G14+'[5]03'!G14+'[6]03'!G14+'[7]03'!G14+'[8]03'!G14+'[9]03'!G14</f>
        <v>6800</v>
      </c>
      <c r="H14" s="239">
        <f>'[1]03'!H14+'[2]03'!H14+'[3]03'!H14+'[4]03'!H14+'[5]03'!H14+'[6]03'!H14+'[7]03'!H14+'[8]03'!H14+'[9]03'!H14</f>
        <v>0</v>
      </c>
      <c r="I14" s="304">
        <f t="shared" si="0"/>
        <v>3800933</v>
      </c>
      <c r="J14" s="304">
        <f t="shared" si="6"/>
        <v>3557809</v>
      </c>
      <c r="K14" s="304">
        <f t="shared" si="7"/>
        <v>1147202</v>
      </c>
      <c r="L14" s="239">
        <f>'[1]03'!L14+'[2]03'!L14+'[3]03'!L14+'[4]03'!L14+'[5]03'!L14+'[6]03'!L14+'[7]03'!L14+'[8]03'!L14+'[9]03'!L14</f>
        <v>1144202</v>
      </c>
      <c r="M14" s="239">
        <f>'[1]03'!M14+'[2]03'!M14+'[3]03'!M14+'[4]03'!M14+'[5]03'!M14+'[6]03'!M14+'[7]03'!M14+'[8]03'!M14+'[9]03'!M14</f>
        <v>3000</v>
      </c>
      <c r="N14" s="239">
        <f>'[1]03'!N14+'[2]03'!N14+'[3]03'!N14+'[4]03'!N14+'[5]03'!N14+'[6]03'!N14+'[7]03'!N14+'[8]03'!N14+'[9]03'!N14</f>
        <v>0</v>
      </c>
      <c r="O14" s="239">
        <f>'[1]03'!O14+'[2]03'!O14+'[3]03'!O14+'[4]03'!O14+'[5]03'!O14+'[6]03'!O14+'[7]03'!O14+'[8]03'!O14+'[9]03'!O14</f>
        <v>2410607</v>
      </c>
      <c r="P14" s="239">
        <f>'[1]03'!P14+'[2]03'!P14+'[3]03'!P14+'[4]03'!P14+'[5]03'!P14+'[6]03'!P14+'[7]03'!P14+'[8]03'!P14+'[9]03'!P14</f>
        <v>0</v>
      </c>
      <c r="Q14" s="239">
        <f>'[1]03'!Q14+'[2]03'!Q14+'[3]03'!Q14+'[4]03'!Q14+'[5]03'!Q14+'[6]03'!Q14+'[7]03'!Q14+'[8]03'!Q14+'[9]03'!Q14</f>
        <v>243124</v>
      </c>
      <c r="R14" s="239">
        <f>'[1]03'!R14+'[2]03'!R14+'[3]03'!R14+'[4]03'!R14+'[5]03'!R14+'[6]03'!R14+'[7]03'!R14+'[8]03'!R14+'[9]03'!R14</f>
        <v>0</v>
      </c>
      <c r="S14" s="239">
        <f>'[1]03'!S14+'[2]03'!S14+'[3]03'!S14+'[4]03'!S14+'[5]03'!S14+'[6]03'!S14+'[7]03'!S14+'[8]03'!S14+'[9]03'!S14</f>
        <v>0</v>
      </c>
      <c r="T14" s="304">
        <f t="shared" si="8"/>
        <v>2653731</v>
      </c>
      <c r="U14" s="237">
        <f t="shared" si="2"/>
        <v>0.3224462021429481</v>
      </c>
      <c r="V14" s="454">
        <f t="shared" si="3"/>
        <v>0</v>
      </c>
      <c r="W14" s="454">
        <f t="shared" si="4"/>
        <v>0</v>
      </c>
    </row>
    <row r="15" spans="1:23" ht="22.5" customHeight="1">
      <c r="A15" s="42" t="s">
        <v>23</v>
      </c>
      <c r="B15" s="51" t="s">
        <v>60</v>
      </c>
      <c r="C15" s="308"/>
      <c r="D15" s="304">
        <f t="shared" si="5"/>
        <v>1731823</v>
      </c>
      <c r="E15" s="239">
        <f>'[1]03'!E15+'[2]03'!E15+'[3]03'!E15+'[4]03'!E15+'[5]03'!E15+'[6]03'!E15+'[7]03'!E15+'[8]03'!E15+'[9]03'!E15</f>
        <v>1726223</v>
      </c>
      <c r="F15" s="239">
        <f>'[1]03'!F15+'[2]03'!F15+'[3]03'!F15+'[4]03'!F15+'[5]03'!F15+'[6]03'!F15+'[7]03'!F15+'[8]03'!F15+'[9]03'!F15</f>
        <v>5600</v>
      </c>
      <c r="G15" s="239">
        <f>'[1]03'!G15+'[2]03'!G15+'[3]03'!G15+'[4]03'!G15+'[5]03'!G15+'[6]03'!G15+'[7]03'!G15+'[8]03'!G15+'[9]03'!G15</f>
        <v>0</v>
      </c>
      <c r="H15" s="239">
        <f>'[1]03'!H15+'[2]03'!H15+'[3]03'!H15+'[4]03'!H15+'[5]03'!H15+'[6]03'!H15+'[7]03'!H15+'[8]03'!H15+'[9]03'!H15</f>
        <v>0</v>
      </c>
      <c r="I15" s="304">
        <f t="shared" si="0"/>
        <v>1731823</v>
      </c>
      <c r="J15" s="304">
        <f t="shared" si="6"/>
        <v>333426</v>
      </c>
      <c r="K15" s="304">
        <f t="shared" si="7"/>
        <v>179760</v>
      </c>
      <c r="L15" s="239">
        <f>'[1]03'!L15+'[2]03'!L15+'[3]03'!L15+'[4]03'!L15+'[5]03'!L15+'[6]03'!L15+'[7]03'!L15+'[8]03'!L15+'[9]03'!L15</f>
        <v>179760</v>
      </c>
      <c r="M15" s="239">
        <f>'[1]03'!M15+'[2]03'!M15+'[3]03'!M15+'[4]03'!M15+'[5]03'!M15+'[6]03'!M15+'[7]03'!M15+'[8]03'!M15+'[9]03'!M15</f>
        <v>0</v>
      </c>
      <c r="N15" s="239">
        <f>'[1]03'!N15+'[2]03'!N15+'[3]03'!N15+'[4]03'!N15+'[5]03'!N15+'[6]03'!N15+'[7]03'!N15+'[8]03'!N15+'[9]03'!N15</f>
        <v>0</v>
      </c>
      <c r="O15" s="239">
        <f>'[1]03'!O15+'[2]03'!O15+'[3]03'!O15+'[4]03'!O15+'[5]03'!O15+'[6]03'!O15+'[7]03'!O15+'[8]03'!O15+'[9]03'!O15</f>
        <v>153666</v>
      </c>
      <c r="P15" s="239">
        <f>'[1]03'!P15+'[2]03'!P15+'[3]03'!P15+'[4]03'!P15+'[5]03'!P15+'[6]03'!P15+'[7]03'!P15+'[8]03'!P15+'[9]03'!P15</f>
        <v>0</v>
      </c>
      <c r="Q15" s="239">
        <f>'[1]03'!Q15+'[2]03'!Q15+'[3]03'!Q15+'[4]03'!Q15+'[5]03'!Q15+'[6]03'!Q15+'[7]03'!Q15+'[8]03'!Q15+'[9]03'!Q15</f>
        <v>758397</v>
      </c>
      <c r="R15" s="239">
        <f>'[1]03'!R15+'[2]03'!R15+'[3]03'!R15+'[4]03'!R15+'[5]03'!R15+'[6]03'!R15+'[7]03'!R15+'[8]03'!R15+'[9]03'!R15</f>
        <v>640000</v>
      </c>
      <c r="S15" s="239">
        <f>'[1]03'!S15+'[2]03'!S15+'[3]03'!S15+'[4]03'!S15+'[5]03'!S15+'[6]03'!S15+'[7]03'!S15+'[8]03'!S15+'[9]03'!S15</f>
        <v>0</v>
      </c>
      <c r="T15" s="304">
        <f t="shared" si="8"/>
        <v>1552063</v>
      </c>
      <c r="U15" s="237">
        <f t="shared" si="2"/>
        <v>0.5391301218261323</v>
      </c>
      <c r="V15" s="454">
        <f t="shared" si="3"/>
        <v>0</v>
      </c>
      <c r="W15" s="454">
        <f t="shared" si="4"/>
        <v>0</v>
      </c>
    </row>
    <row r="16" spans="1:23" ht="22.5" customHeight="1">
      <c r="A16" s="42" t="s">
        <v>24</v>
      </c>
      <c r="B16" s="51" t="s">
        <v>58</v>
      </c>
      <c r="C16" s="308"/>
      <c r="D16" s="304">
        <f t="shared" si="5"/>
        <v>1631087.004</v>
      </c>
      <c r="E16" s="239">
        <f>'[1]03'!E16+'[2]03'!E16+'[3]03'!E16+'[4]03'!E16+'[5]03'!E16+'[6]03'!E16+'[7]03'!E16+'[8]03'!E16+'[9]03'!E16</f>
        <v>304465</v>
      </c>
      <c r="F16" s="239">
        <f>'[1]03'!F16+'[2]03'!F16+'[3]03'!F16+'[4]03'!F16+'[5]03'!F16+'[6]03'!F16+'[7]03'!F16+'[8]03'!F16+'[9]03'!F16</f>
        <v>1326622.004</v>
      </c>
      <c r="G16" s="239">
        <f>'[1]03'!G16+'[2]03'!G16+'[3]03'!G16+'[4]03'!G16+'[5]03'!G16+'[6]03'!G16+'[7]03'!G16+'[8]03'!G16+'[9]03'!G16</f>
        <v>0</v>
      </c>
      <c r="H16" s="239">
        <f>'[1]03'!H16+'[2]03'!H16+'[3]03'!H16+'[4]03'!H16+'[5]03'!H16+'[6]03'!H16+'[7]03'!H16+'[8]03'!H16+'[9]03'!H16</f>
        <v>82100</v>
      </c>
      <c r="I16" s="304">
        <f t="shared" si="0"/>
        <v>1548987.0039999997</v>
      </c>
      <c r="J16" s="304">
        <f t="shared" si="6"/>
        <v>1548369.0039999997</v>
      </c>
      <c r="K16" s="304">
        <f t="shared" si="7"/>
        <v>1200453.0019999999</v>
      </c>
      <c r="L16" s="239">
        <f>'[1]03'!L16+'[2]03'!L16+'[3]03'!L16+'[4]03'!L16+'[5]03'!L16+'[6]03'!L16+'[7]03'!L16+'[8]03'!L16+'[9]03'!L16</f>
        <v>1183613.0019999999</v>
      </c>
      <c r="M16" s="239">
        <f>'[1]03'!M16+'[2]03'!M16+'[3]03'!M16+'[4]03'!M16+'[5]03'!M16+'[6]03'!M16+'[7]03'!M16+'[8]03'!M16+'[9]03'!M16</f>
        <v>16840</v>
      </c>
      <c r="N16" s="239">
        <f>'[1]03'!N16+'[2]03'!N16+'[3]03'!N16+'[4]03'!N16+'[5]03'!N16+'[6]03'!N16+'[7]03'!N16+'[8]03'!N16+'[9]03'!N16</f>
        <v>0</v>
      </c>
      <c r="O16" s="239">
        <f>'[1]03'!O16+'[2]03'!O16+'[3]03'!O16+'[4]03'!O16+'[5]03'!O16+'[6]03'!O16+'[7]03'!O16+'[8]03'!O16+'[9]03'!O16</f>
        <v>347916.002</v>
      </c>
      <c r="P16" s="239">
        <f>'[1]03'!P16+'[2]03'!P16+'[3]03'!P16+'[4]03'!P16+'[5]03'!P16+'[6]03'!P16+'[7]03'!P16+'[8]03'!P16+'[9]03'!P16</f>
        <v>0</v>
      </c>
      <c r="Q16" s="239">
        <f>'[1]03'!Q16+'[2]03'!Q16+'[3]03'!Q16+'[4]03'!Q16+'[5]03'!Q16+'[6]03'!Q16+'[7]03'!Q16+'[8]03'!Q16+'[9]03'!Q16</f>
        <v>0</v>
      </c>
      <c r="R16" s="239">
        <f>'[1]03'!R16+'[2]03'!R16+'[3]03'!R16+'[4]03'!R16+'[5]03'!R16+'[6]03'!R16+'[7]03'!R16+'[8]03'!R16+'[9]03'!R16</f>
        <v>618</v>
      </c>
      <c r="S16" s="239">
        <f>'[1]03'!S16+'[2]03'!S16+'[3]03'!S16+'[4]03'!S16+'[5]03'!S16+'[6]03'!S16+'[7]03'!S16+'[8]03'!S16+'[9]03'!S16</f>
        <v>0</v>
      </c>
      <c r="T16" s="304">
        <f t="shared" si="8"/>
        <v>348534.002</v>
      </c>
      <c r="U16" s="237">
        <f t="shared" si="2"/>
        <v>0.7753016231265245</v>
      </c>
      <c r="V16" s="454">
        <f t="shared" si="3"/>
        <v>0</v>
      </c>
      <c r="W16" s="454">
        <f t="shared" si="4"/>
        <v>0</v>
      </c>
    </row>
    <row r="17" spans="1:23" s="5" customFormat="1" ht="21" customHeight="1">
      <c r="A17" s="591" t="str">
        <f>TT!C7</f>
        <v>BR-VT, ngày 03 tháng 06 năm 2022</v>
      </c>
      <c r="B17" s="592"/>
      <c r="C17" s="592"/>
      <c r="D17" s="592"/>
      <c r="E17" s="592"/>
      <c r="F17" s="229"/>
      <c r="G17" s="229"/>
      <c r="H17" s="229"/>
      <c r="I17" s="230"/>
      <c r="J17" s="230"/>
      <c r="K17" s="230"/>
      <c r="L17" s="230"/>
      <c r="M17" s="230"/>
      <c r="N17" s="666" t="str">
        <f>TT!C4</f>
        <v>BR-VT, ngày 03 tháng 06 năm 2022</v>
      </c>
      <c r="O17" s="667"/>
      <c r="P17" s="667"/>
      <c r="Q17" s="667"/>
      <c r="R17" s="667"/>
      <c r="S17" s="667"/>
      <c r="T17" s="667"/>
      <c r="U17" s="241"/>
      <c r="V17" s="451"/>
      <c r="W17" s="451"/>
    </row>
    <row r="18" spans="1:21" ht="15.75" customHeight="1">
      <c r="A18" s="595" t="s">
        <v>283</v>
      </c>
      <c r="B18" s="596"/>
      <c r="C18" s="596"/>
      <c r="D18" s="596"/>
      <c r="E18" s="596"/>
      <c r="F18" s="231"/>
      <c r="G18" s="231"/>
      <c r="H18" s="231"/>
      <c r="I18" s="175"/>
      <c r="J18" s="175"/>
      <c r="K18" s="175"/>
      <c r="L18" s="175"/>
      <c r="M18" s="175"/>
      <c r="N18" s="597" t="str">
        <f>TT!C5</f>
        <v>KT.CỤC TRƯỞNG
PHÓ CỤC TRƯỞNG</v>
      </c>
      <c r="O18" s="597"/>
      <c r="P18" s="597"/>
      <c r="Q18" s="597"/>
      <c r="R18" s="597"/>
      <c r="S18" s="597"/>
      <c r="T18" s="597"/>
      <c r="U18" s="242"/>
    </row>
    <row r="19" spans="1:21" ht="79.5" customHeight="1">
      <c r="A19" s="232"/>
      <c r="B19" s="232"/>
      <c r="C19" s="232"/>
      <c r="D19" s="232"/>
      <c r="E19" s="232"/>
      <c r="F19" s="169"/>
      <c r="G19" s="169"/>
      <c r="H19" s="169"/>
      <c r="I19" s="175"/>
      <c r="J19" s="175"/>
      <c r="K19" s="175"/>
      <c r="L19" s="175"/>
      <c r="M19" s="175"/>
      <c r="N19" s="175"/>
      <c r="O19" s="175"/>
      <c r="P19" s="233"/>
      <c r="Q19" s="169"/>
      <c r="R19" s="175"/>
      <c r="S19" s="171"/>
      <c r="T19" s="171"/>
      <c r="U19" s="171"/>
    </row>
    <row r="20" spans="1:21" ht="15.75" customHeight="1">
      <c r="A20" s="598" t="str">
        <f>TT!C6</f>
        <v>Phạm Minh Trí</v>
      </c>
      <c r="B20" s="598"/>
      <c r="C20" s="598"/>
      <c r="D20" s="598"/>
      <c r="E20" s="598"/>
      <c r="F20" s="234" t="s">
        <v>2</v>
      </c>
      <c r="G20" s="234"/>
      <c r="H20" s="234"/>
      <c r="I20" s="234"/>
      <c r="J20" s="234"/>
      <c r="K20" s="234"/>
      <c r="L20" s="234"/>
      <c r="M20" s="234"/>
      <c r="N20" s="599" t="str">
        <f>TT!C3</f>
        <v>Võ Đức Tùng</v>
      </c>
      <c r="O20" s="599"/>
      <c r="P20" s="599"/>
      <c r="Q20" s="599"/>
      <c r="R20" s="599"/>
      <c r="S20" s="599"/>
      <c r="T20" s="599"/>
      <c r="U20" s="243"/>
    </row>
    <row r="21" spans="1:21" ht="15.75">
      <c r="A21" s="244"/>
      <c r="B21" s="244"/>
      <c r="C21" s="244"/>
      <c r="D21" s="244"/>
      <c r="E21" s="244"/>
      <c r="F21" s="244"/>
      <c r="G21" s="244"/>
      <c r="H21" s="244"/>
      <c r="I21" s="244"/>
      <c r="J21" s="244"/>
      <c r="K21" s="244"/>
      <c r="L21" s="244"/>
      <c r="M21" s="244"/>
      <c r="N21" s="245"/>
      <c r="O21" s="245"/>
      <c r="P21" s="245"/>
      <c r="Q21" s="245"/>
      <c r="R21" s="245"/>
      <c r="S21" s="245"/>
      <c r="T21" s="245"/>
      <c r="U21" s="245"/>
    </row>
    <row r="22" spans="1:21" ht="15.75">
      <c r="A22" s="302" t="s">
        <v>302</v>
      </c>
      <c r="B22" s="302"/>
      <c r="C22" s="302"/>
      <c r="D22" s="302"/>
      <c r="E22" s="244"/>
      <c r="F22" s="244"/>
      <c r="G22" s="244"/>
      <c r="H22" s="244"/>
      <c r="I22" s="244"/>
      <c r="J22" s="244"/>
      <c r="K22" s="244"/>
      <c r="L22" s="244"/>
      <c r="M22" s="244"/>
      <c r="N22" s="245"/>
      <c r="O22" s="245"/>
      <c r="P22" s="245"/>
      <c r="Q22" s="245"/>
      <c r="R22" s="245"/>
      <c r="S22" s="245"/>
      <c r="T22" s="245"/>
      <c r="U22" s="245"/>
    </row>
  </sheetData>
  <sheetProtection formatCells="0" formatColumns="0" formatRows="0" insertRows="0"/>
  <mergeCells count="33">
    <mergeCell ref="A18:E18"/>
    <mergeCell ref="N18:T18"/>
    <mergeCell ref="Q4:Q7"/>
    <mergeCell ref="R4:R7"/>
    <mergeCell ref="S4:S7"/>
    <mergeCell ref="A8:B8"/>
    <mergeCell ref="T3:T7"/>
    <mergeCell ref="A20:E20"/>
    <mergeCell ref="N20:T20"/>
    <mergeCell ref="E3:F3"/>
    <mergeCell ref="A17:E17"/>
    <mergeCell ref="N17:T17"/>
    <mergeCell ref="A3:A7"/>
    <mergeCell ref="C3:C7"/>
    <mergeCell ref="P5:P7"/>
    <mergeCell ref="J3:S3"/>
    <mergeCell ref="H3:H7"/>
    <mergeCell ref="A1:D1"/>
    <mergeCell ref="U3:U7"/>
    <mergeCell ref="O5:O7"/>
    <mergeCell ref="P1:U1"/>
    <mergeCell ref="P2:U2"/>
    <mergeCell ref="I3:I7"/>
    <mergeCell ref="L5:N6"/>
    <mergeCell ref="B3:B7"/>
    <mergeCell ref="D3:D7"/>
    <mergeCell ref="E4:E7"/>
    <mergeCell ref="K5:K7"/>
    <mergeCell ref="E1:O1"/>
    <mergeCell ref="F4:F7"/>
    <mergeCell ref="K4:P4"/>
    <mergeCell ref="J4:J7"/>
    <mergeCell ref="G3:G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611" t="s">
        <v>152</v>
      </c>
      <c r="B1" s="611"/>
      <c r="C1" s="611"/>
      <c r="D1" s="611"/>
      <c r="E1" s="611"/>
      <c r="F1" s="620" t="s">
        <v>124</v>
      </c>
      <c r="G1" s="620"/>
      <c r="H1" s="620"/>
      <c r="I1" s="620"/>
      <c r="J1" s="620"/>
      <c r="K1" s="620"/>
      <c r="L1" s="620"/>
      <c r="M1" s="620"/>
      <c r="N1" s="620"/>
      <c r="O1" s="620"/>
      <c r="P1" s="38"/>
      <c r="Q1" s="634" t="s">
        <v>150</v>
      </c>
      <c r="R1" s="634"/>
      <c r="S1" s="634"/>
      <c r="T1" s="634"/>
      <c r="U1" s="634"/>
      <c r="V1" s="634"/>
    </row>
    <row r="2" spans="1:22" ht="17.25" customHeight="1">
      <c r="A2" s="23"/>
      <c r="B2" s="25"/>
      <c r="C2" s="25"/>
      <c r="D2" s="25"/>
      <c r="E2" s="6"/>
      <c r="F2" s="6"/>
      <c r="G2" s="6"/>
      <c r="H2" s="6"/>
      <c r="I2" s="6"/>
      <c r="J2" s="32"/>
      <c r="K2" s="34">
        <f>COUNTBLANK(E8:V22)</f>
        <v>252</v>
      </c>
      <c r="L2" s="34">
        <f>COUNTA(E9:V22)</f>
        <v>0</v>
      </c>
      <c r="M2" s="37">
        <f>K2+L2</f>
        <v>252</v>
      </c>
      <c r="N2" s="36"/>
      <c r="O2" s="24"/>
      <c r="P2" s="24"/>
      <c r="Q2" s="24"/>
      <c r="R2" s="636" t="s">
        <v>98</v>
      </c>
      <c r="S2" s="636"/>
      <c r="T2" s="636"/>
      <c r="U2" s="636"/>
      <c r="V2" s="636"/>
    </row>
    <row r="3" spans="1:22" s="11" customFormat="1" ht="15.75" customHeight="1">
      <c r="A3" s="678" t="s">
        <v>157</v>
      </c>
      <c r="B3" s="679"/>
      <c r="C3" s="640" t="s">
        <v>132</v>
      </c>
      <c r="D3" s="621" t="s">
        <v>134</v>
      </c>
      <c r="E3" s="684" t="s">
        <v>4</v>
      </c>
      <c r="F3" s="685"/>
      <c r="G3" s="670" t="s">
        <v>36</v>
      </c>
      <c r="H3" s="670" t="s">
        <v>82</v>
      </c>
      <c r="I3" s="676" t="s">
        <v>37</v>
      </c>
      <c r="J3" s="677"/>
      <c r="K3" s="677"/>
      <c r="L3" s="677"/>
      <c r="M3" s="677"/>
      <c r="N3" s="677"/>
      <c r="O3" s="677"/>
      <c r="P3" s="677"/>
      <c r="Q3" s="677"/>
      <c r="R3" s="677"/>
      <c r="S3" s="677"/>
      <c r="T3" s="677"/>
      <c r="U3" s="671" t="s">
        <v>103</v>
      </c>
      <c r="V3" s="621" t="s">
        <v>108</v>
      </c>
    </row>
    <row r="4" spans="1:22" s="12" customFormat="1" ht="15.75" customHeight="1">
      <c r="A4" s="680"/>
      <c r="B4" s="681"/>
      <c r="C4" s="641"/>
      <c r="D4" s="621"/>
      <c r="E4" s="643" t="s">
        <v>137</v>
      </c>
      <c r="F4" s="643" t="s">
        <v>62</v>
      </c>
      <c r="G4" s="670"/>
      <c r="H4" s="670"/>
      <c r="I4" s="670" t="s">
        <v>37</v>
      </c>
      <c r="J4" s="675" t="s">
        <v>38</v>
      </c>
      <c r="K4" s="675"/>
      <c r="L4" s="675"/>
      <c r="M4" s="675"/>
      <c r="N4" s="675"/>
      <c r="O4" s="675"/>
      <c r="P4" s="675"/>
      <c r="Q4" s="675"/>
      <c r="R4" s="637" t="s">
        <v>139</v>
      </c>
      <c r="S4" s="622" t="s">
        <v>148</v>
      </c>
      <c r="T4" s="637" t="s">
        <v>81</v>
      </c>
      <c r="U4" s="671"/>
      <c r="V4" s="621"/>
    </row>
    <row r="5" spans="1:22" s="11" customFormat="1" ht="15.75" customHeight="1">
      <c r="A5" s="680"/>
      <c r="B5" s="681"/>
      <c r="C5" s="641"/>
      <c r="D5" s="621"/>
      <c r="E5" s="644"/>
      <c r="F5" s="644"/>
      <c r="G5" s="670"/>
      <c r="H5" s="670"/>
      <c r="I5" s="670"/>
      <c r="J5" s="670" t="s">
        <v>61</v>
      </c>
      <c r="K5" s="672" t="s">
        <v>4</v>
      </c>
      <c r="L5" s="673"/>
      <c r="M5" s="673"/>
      <c r="N5" s="673"/>
      <c r="O5" s="673"/>
      <c r="P5" s="673"/>
      <c r="Q5" s="674"/>
      <c r="R5" s="638"/>
      <c r="S5" s="623"/>
      <c r="T5" s="638"/>
      <c r="U5" s="671"/>
      <c r="V5" s="621"/>
    </row>
    <row r="6" spans="1:22" s="11" customFormat="1" ht="15.75" customHeight="1">
      <c r="A6" s="680"/>
      <c r="B6" s="681"/>
      <c r="C6" s="641"/>
      <c r="D6" s="621"/>
      <c r="E6" s="644"/>
      <c r="F6" s="644"/>
      <c r="G6" s="670"/>
      <c r="H6" s="670"/>
      <c r="I6" s="670"/>
      <c r="J6" s="670"/>
      <c r="K6" s="637" t="s">
        <v>96</v>
      </c>
      <c r="L6" s="672" t="s">
        <v>4</v>
      </c>
      <c r="M6" s="673"/>
      <c r="N6" s="674"/>
      <c r="O6" s="637" t="s">
        <v>42</v>
      </c>
      <c r="P6" s="622" t="s">
        <v>147</v>
      </c>
      <c r="Q6" s="637" t="s">
        <v>46</v>
      </c>
      <c r="R6" s="638"/>
      <c r="S6" s="623"/>
      <c r="T6" s="638"/>
      <c r="U6" s="671"/>
      <c r="V6" s="621"/>
    </row>
    <row r="7" spans="1:22" s="11" customFormat="1" ht="51" customHeight="1">
      <c r="A7" s="680"/>
      <c r="B7" s="681"/>
      <c r="C7" s="642"/>
      <c r="D7" s="621"/>
      <c r="E7" s="645"/>
      <c r="F7" s="645"/>
      <c r="G7" s="670"/>
      <c r="H7" s="670"/>
      <c r="I7" s="670"/>
      <c r="J7" s="670"/>
      <c r="K7" s="639"/>
      <c r="L7" s="48" t="s">
        <v>39</v>
      </c>
      <c r="M7" s="48" t="s">
        <v>40</v>
      </c>
      <c r="N7" s="48" t="s">
        <v>159</v>
      </c>
      <c r="O7" s="639"/>
      <c r="P7" s="624"/>
      <c r="Q7" s="639"/>
      <c r="R7" s="639"/>
      <c r="S7" s="624"/>
      <c r="T7" s="639"/>
      <c r="U7" s="671"/>
      <c r="V7" s="621"/>
    </row>
    <row r="8" spans="1:22" ht="15.75">
      <c r="A8" s="682"/>
      <c r="B8" s="683"/>
      <c r="C8" s="39" t="s">
        <v>13</v>
      </c>
      <c r="D8" s="39" t="s">
        <v>14</v>
      </c>
      <c r="E8" s="39" t="s">
        <v>19</v>
      </c>
      <c r="F8" s="39" t="s">
        <v>22</v>
      </c>
      <c r="G8" s="39" t="s">
        <v>23</v>
      </c>
      <c r="H8" s="39" t="s">
        <v>24</v>
      </c>
      <c r="I8" s="39" t="s">
        <v>25</v>
      </c>
      <c r="J8" s="39" t="s">
        <v>26</v>
      </c>
      <c r="K8" s="39" t="s">
        <v>27</v>
      </c>
      <c r="L8" s="39" t="s">
        <v>29</v>
      </c>
      <c r="M8" s="39" t="s">
        <v>30</v>
      </c>
      <c r="N8" s="39" t="s">
        <v>104</v>
      </c>
      <c r="O8" s="39" t="s">
        <v>101</v>
      </c>
      <c r="P8" s="39" t="s">
        <v>105</v>
      </c>
      <c r="Q8" s="39" t="s">
        <v>106</v>
      </c>
      <c r="R8" s="39" t="s">
        <v>107</v>
      </c>
      <c r="S8" s="39" t="s">
        <v>118</v>
      </c>
      <c r="T8" s="39" t="s">
        <v>131</v>
      </c>
      <c r="U8" s="39" t="s">
        <v>133</v>
      </c>
      <c r="V8" s="39" t="s">
        <v>149</v>
      </c>
    </row>
    <row r="9" spans="1:24" ht="15.75">
      <c r="A9" s="39" t="s">
        <v>0</v>
      </c>
      <c r="B9" s="49" t="s">
        <v>94</v>
      </c>
      <c r="C9" s="40"/>
      <c r="D9" s="40"/>
      <c r="E9" s="40"/>
      <c r="F9" s="40"/>
      <c r="G9" s="40"/>
      <c r="H9" s="40"/>
      <c r="I9" s="40"/>
      <c r="J9" s="40"/>
      <c r="K9" s="40"/>
      <c r="L9" s="52"/>
      <c r="M9" s="52"/>
      <c r="N9" s="53"/>
      <c r="O9" s="40"/>
      <c r="P9" s="40"/>
      <c r="Q9" s="50"/>
      <c r="R9" s="50"/>
      <c r="S9" s="50"/>
      <c r="T9" s="50"/>
      <c r="U9" s="40"/>
      <c r="V9" s="40"/>
      <c r="X9" s="30"/>
    </row>
    <row r="10" spans="1:22" ht="15.75">
      <c r="A10" s="42" t="s">
        <v>13</v>
      </c>
      <c r="B10" s="51" t="s">
        <v>54</v>
      </c>
      <c r="C10" s="40"/>
      <c r="D10" s="40"/>
      <c r="E10" s="40"/>
      <c r="F10" s="40"/>
      <c r="G10" s="40"/>
      <c r="H10" s="40"/>
      <c r="I10" s="40"/>
      <c r="J10" s="40"/>
      <c r="K10" s="40"/>
      <c r="L10" s="52"/>
      <c r="M10" s="52"/>
      <c r="N10" s="53"/>
      <c r="O10" s="40"/>
      <c r="P10" s="40"/>
      <c r="Q10" s="40"/>
      <c r="R10" s="40"/>
      <c r="S10" s="40"/>
      <c r="T10" s="40"/>
      <c r="U10" s="40"/>
      <c r="V10" s="40"/>
    </row>
    <row r="11" spans="1:22" ht="15.75">
      <c r="A11" s="42" t="s">
        <v>14</v>
      </c>
      <c r="B11" s="51" t="s">
        <v>55</v>
      </c>
      <c r="C11" s="40"/>
      <c r="D11" s="40"/>
      <c r="E11" s="40"/>
      <c r="F11" s="40"/>
      <c r="G11" s="40"/>
      <c r="H11" s="40"/>
      <c r="I11" s="40"/>
      <c r="J11" s="40"/>
      <c r="K11" s="40"/>
      <c r="L11" s="52"/>
      <c r="M11" s="52"/>
      <c r="N11" s="53"/>
      <c r="O11" s="40"/>
      <c r="P11" s="40"/>
      <c r="Q11" s="40"/>
      <c r="R11" s="40"/>
      <c r="S11" s="40"/>
      <c r="T11" s="40"/>
      <c r="U11" s="40"/>
      <c r="V11" s="40"/>
    </row>
    <row r="12" spans="1:22" ht="15.75">
      <c r="A12" s="42" t="s">
        <v>19</v>
      </c>
      <c r="B12" s="51" t="s">
        <v>56</v>
      </c>
      <c r="C12" s="40"/>
      <c r="D12" s="40"/>
      <c r="E12" s="40"/>
      <c r="F12" s="40"/>
      <c r="G12" s="40"/>
      <c r="H12" s="40"/>
      <c r="I12" s="40"/>
      <c r="J12" s="40"/>
      <c r="K12" s="40"/>
      <c r="L12" s="52"/>
      <c r="M12" s="52"/>
      <c r="N12" s="53"/>
      <c r="O12" s="40"/>
      <c r="P12" s="40"/>
      <c r="Q12" s="40"/>
      <c r="R12" s="40"/>
      <c r="S12" s="40"/>
      <c r="T12" s="40"/>
      <c r="U12" s="40"/>
      <c r="V12" s="40"/>
    </row>
    <row r="13" spans="1:22" ht="15.75">
      <c r="A13" s="42" t="s">
        <v>22</v>
      </c>
      <c r="B13" s="51" t="s">
        <v>57</v>
      </c>
      <c r="C13" s="40"/>
      <c r="D13" s="40"/>
      <c r="E13" s="40"/>
      <c r="F13" s="40"/>
      <c r="G13" s="40"/>
      <c r="H13" s="40"/>
      <c r="I13" s="40"/>
      <c r="J13" s="40"/>
      <c r="K13" s="40"/>
      <c r="L13" s="52"/>
      <c r="M13" s="52"/>
      <c r="N13" s="53"/>
      <c r="O13" s="40"/>
      <c r="P13" s="40"/>
      <c r="Q13" s="40"/>
      <c r="R13" s="40"/>
      <c r="S13" s="40"/>
      <c r="T13" s="40"/>
      <c r="U13" s="40"/>
      <c r="V13" s="40"/>
    </row>
    <row r="14" spans="1:22" ht="15.75">
      <c r="A14" s="42" t="s">
        <v>23</v>
      </c>
      <c r="B14" s="51" t="s">
        <v>60</v>
      </c>
      <c r="C14" s="40"/>
      <c r="D14" s="40"/>
      <c r="E14" s="40"/>
      <c r="F14" s="40"/>
      <c r="G14" s="40"/>
      <c r="H14" s="40"/>
      <c r="I14" s="40"/>
      <c r="J14" s="40"/>
      <c r="K14" s="40"/>
      <c r="L14" s="52"/>
      <c r="M14" s="52"/>
      <c r="N14" s="53"/>
      <c r="O14" s="40"/>
      <c r="P14" s="40"/>
      <c r="Q14" s="40"/>
      <c r="R14" s="40"/>
      <c r="S14" s="40"/>
      <c r="T14" s="40"/>
      <c r="U14" s="40"/>
      <c r="V14" s="40"/>
    </row>
    <row r="15" spans="1:22" ht="15.75">
      <c r="A15" s="42" t="s">
        <v>24</v>
      </c>
      <c r="B15" s="51" t="s">
        <v>58</v>
      </c>
      <c r="C15" s="40"/>
      <c r="D15" s="40"/>
      <c r="E15" s="40"/>
      <c r="F15" s="40"/>
      <c r="G15" s="40"/>
      <c r="H15" s="40"/>
      <c r="I15" s="40"/>
      <c r="J15" s="40"/>
      <c r="K15" s="40"/>
      <c r="L15" s="52"/>
      <c r="M15" s="52"/>
      <c r="N15" s="53"/>
      <c r="O15" s="40"/>
      <c r="P15" s="40"/>
      <c r="Q15" s="40"/>
      <c r="R15" s="40"/>
      <c r="S15" s="40"/>
      <c r="T15" s="40"/>
      <c r="U15" s="40"/>
      <c r="V15" s="40"/>
    </row>
    <row r="16" spans="1:22" ht="15.75">
      <c r="A16" s="39" t="s">
        <v>1</v>
      </c>
      <c r="B16" s="49" t="s">
        <v>95</v>
      </c>
      <c r="C16" s="40"/>
      <c r="D16" s="40"/>
      <c r="E16" s="40"/>
      <c r="F16" s="40"/>
      <c r="G16" s="40"/>
      <c r="H16" s="40"/>
      <c r="I16" s="40"/>
      <c r="J16" s="40"/>
      <c r="K16" s="40"/>
      <c r="L16" s="40"/>
      <c r="M16" s="40"/>
      <c r="N16" s="40"/>
      <c r="O16" s="40"/>
      <c r="P16" s="40"/>
      <c r="Q16" s="50"/>
      <c r="R16" s="50"/>
      <c r="S16" s="50"/>
      <c r="T16" s="50"/>
      <c r="U16" s="40"/>
      <c r="V16" s="40"/>
    </row>
    <row r="17" spans="1:22" ht="16.5" customHeight="1">
      <c r="A17" s="42" t="s">
        <v>13</v>
      </c>
      <c r="B17" s="51" t="s">
        <v>54</v>
      </c>
      <c r="C17" s="40"/>
      <c r="D17" s="40"/>
      <c r="E17" s="40"/>
      <c r="F17" s="40"/>
      <c r="G17" s="40"/>
      <c r="H17" s="40"/>
      <c r="I17" s="40"/>
      <c r="J17" s="40"/>
      <c r="K17" s="40"/>
      <c r="L17" s="40"/>
      <c r="M17" s="40"/>
      <c r="N17" s="40"/>
      <c r="O17" s="40"/>
      <c r="P17" s="40"/>
      <c r="Q17" s="40"/>
      <c r="R17" s="40"/>
      <c r="S17" s="40"/>
      <c r="T17" s="40"/>
      <c r="U17" s="40"/>
      <c r="V17" s="40"/>
    </row>
    <row r="18" spans="1:22" ht="16.5" customHeight="1">
      <c r="A18" s="42" t="s">
        <v>14</v>
      </c>
      <c r="B18" s="51" t="s">
        <v>55</v>
      </c>
      <c r="C18" s="40"/>
      <c r="D18" s="40"/>
      <c r="E18" s="40"/>
      <c r="F18" s="40"/>
      <c r="G18" s="40"/>
      <c r="H18" s="40"/>
      <c r="I18" s="40"/>
      <c r="J18" s="40"/>
      <c r="K18" s="40"/>
      <c r="L18" s="40"/>
      <c r="M18" s="40"/>
      <c r="N18" s="40"/>
      <c r="O18" s="40"/>
      <c r="P18" s="40"/>
      <c r="Q18" s="40"/>
      <c r="R18" s="40"/>
      <c r="S18" s="40"/>
      <c r="T18" s="40"/>
      <c r="U18" s="40"/>
      <c r="V18" s="40"/>
    </row>
    <row r="19" spans="1:22" ht="16.5" customHeight="1">
      <c r="A19" s="42" t="s">
        <v>19</v>
      </c>
      <c r="B19" s="51" t="s">
        <v>56</v>
      </c>
      <c r="C19" s="40"/>
      <c r="D19" s="40"/>
      <c r="E19" s="40"/>
      <c r="F19" s="40"/>
      <c r="G19" s="40"/>
      <c r="H19" s="40"/>
      <c r="I19" s="40"/>
      <c r="J19" s="40"/>
      <c r="K19" s="40"/>
      <c r="L19" s="40"/>
      <c r="M19" s="40"/>
      <c r="N19" s="40"/>
      <c r="O19" s="40"/>
      <c r="P19" s="40"/>
      <c r="Q19" s="40"/>
      <c r="R19" s="40"/>
      <c r="S19" s="40"/>
      <c r="T19" s="40"/>
      <c r="U19" s="40"/>
      <c r="V19" s="40"/>
    </row>
    <row r="20" spans="1:22" ht="16.5" customHeight="1">
      <c r="A20" s="42" t="s">
        <v>22</v>
      </c>
      <c r="B20" s="51" t="s">
        <v>57</v>
      </c>
      <c r="C20" s="40"/>
      <c r="D20" s="40"/>
      <c r="E20" s="40"/>
      <c r="F20" s="40"/>
      <c r="G20" s="40"/>
      <c r="H20" s="40"/>
      <c r="I20" s="40"/>
      <c r="J20" s="40"/>
      <c r="K20" s="40"/>
      <c r="L20" s="40"/>
      <c r="M20" s="40"/>
      <c r="N20" s="40"/>
      <c r="O20" s="40"/>
      <c r="P20" s="40"/>
      <c r="Q20" s="40"/>
      <c r="R20" s="40"/>
      <c r="S20" s="40"/>
      <c r="T20" s="40"/>
      <c r="U20" s="40"/>
      <c r="V20" s="40"/>
    </row>
    <row r="21" spans="1:22" ht="16.5" customHeight="1">
      <c r="A21" s="42" t="s">
        <v>23</v>
      </c>
      <c r="B21" s="51" t="s">
        <v>60</v>
      </c>
      <c r="C21" s="40"/>
      <c r="D21" s="40"/>
      <c r="E21" s="40"/>
      <c r="F21" s="40"/>
      <c r="G21" s="40"/>
      <c r="H21" s="40"/>
      <c r="I21" s="40"/>
      <c r="J21" s="40"/>
      <c r="K21" s="40"/>
      <c r="L21" s="40"/>
      <c r="M21" s="40"/>
      <c r="N21" s="40"/>
      <c r="O21" s="40"/>
      <c r="P21" s="40"/>
      <c r="Q21" s="40"/>
      <c r="R21" s="40"/>
      <c r="S21" s="40"/>
      <c r="T21" s="40"/>
      <c r="U21" s="40"/>
      <c r="V21" s="40"/>
    </row>
    <row r="22" spans="1:22" ht="16.5" customHeight="1">
      <c r="A22" s="42" t="s">
        <v>24</v>
      </c>
      <c r="B22" s="51" t="s">
        <v>58</v>
      </c>
      <c r="C22" s="40"/>
      <c r="D22" s="40"/>
      <c r="E22" s="40"/>
      <c r="F22" s="40"/>
      <c r="G22" s="40"/>
      <c r="H22" s="40"/>
      <c r="I22" s="40"/>
      <c r="J22" s="40"/>
      <c r="K22" s="40"/>
      <c r="L22" s="40"/>
      <c r="M22" s="40"/>
      <c r="N22" s="40"/>
      <c r="O22" s="40"/>
      <c r="P22" s="40"/>
      <c r="Q22" s="40"/>
      <c r="R22" s="40"/>
      <c r="S22" s="40"/>
      <c r="T22" s="40"/>
      <c r="U22" s="40"/>
      <c r="V22" s="40"/>
    </row>
    <row r="23" spans="1:23" s="5" customFormat="1" ht="45.75" customHeight="1">
      <c r="A23" s="652" t="s">
        <v>119</v>
      </c>
      <c r="B23" s="652"/>
      <c r="C23" s="652"/>
      <c r="D23" s="652"/>
      <c r="E23" s="652"/>
      <c r="F23" s="652"/>
      <c r="G23" s="652"/>
      <c r="H23" s="652"/>
      <c r="I23" s="652"/>
      <c r="J23" s="652"/>
      <c r="K23" s="7"/>
      <c r="L23" s="7"/>
      <c r="M23" s="7"/>
      <c r="O23" s="654" t="s">
        <v>127</v>
      </c>
      <c r="P23" s="654"/>
      <c r="Q23" s="654"/>
      <c r="R23" s="654"/>
      <c r="S23" s="654"/>
      <c r="T23" s="654"/>
      <c r="U23" s="654"/>
      <c r="V23" s="654"/>
      <c r="W23" s="5" t="s">
        <v>2</v>
      </c>
    </row>
    <row r="24" spans="1:22" ht="15.75">
      <c r="A24" s="653"/>
      <c r="B24" s="653"/>
      <c r="C24" s="653"/>
      <c r="D24" s="653"/>
      <c r="E24" s="653"/>
      <c r="F24" s="653"/>
      <c r="G24" s="653"/>
      <c r="H24" s="653"/>
      <c r="I24" s="653"/>
      <c r="J24" s="653"/>
      <c r="O24" s="655"/>
      <c r="P24" s="655"/>
      <c r="Q24" s="655"/>
      <c r="R24" s="655"/>
      <c r="S24" s="655"/>
      <c r="T24" s="655"/>
      <c r="U24" s="655"/>
      <c r="V24" s="655"/>
    </row>
  </sheetData>
  <sheetProtection/>
  <mergeCells count="29">
    <mergeCell ref="E3:F3"/>
    <mergeCell ref="E4:E7"/>
    <mergeCell ref="F4:F7"/>
    <mergeCell ref="R4:R7"/>
    <mergeCell ref="K6:K7"/>
    <mergeCell ref="I4:I7"/>
    <mergeCell ref="L6:N6"/>
    <mergeCell ref="O6:O7"/>
    <mergeCell ref="Q6:Q7"/>
    <mergeCell ref="A1:E1"/>
    <mergeCell ref="F1:O1"/>
    <mergeCell ref="Q1:V1"/>
    <mergeCell ref="J4:Q4"/>
    <mergeCell ref="I3:T3"/>
    <mergeCell ref="C3:C7"/>
    <mergeCell ref="S4:S7"/>
    <mergeCell ref="T4:T7"/>
    <mergeCell ref="D3:D7"/>
    <mergeCell ref="A3:B8"/>
    <mergeCell ref="A23:J24"/>
    <mergeCell ref="O23:V24"/>
    <mergeCell ref="R2:V2"/>
    <mergeCell ref="V3:V7"/>
    <mergeCell ref="J5:J7"/>
    <mergeCell ref="G3:G7"/>
    <mergeCell ref="H3:H7"/>
    <mergeCell ref="P6:P7"/>
    <mergeCell ref="U3:U7"/>
    <mergeCell ref="K5:Q5"/>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AB97"/>
  <sheetViews>
    <sheetView tabSelected="1" zoomScale="85" zoomScaleNormal="85" zoomScaleSheetLayoutView="100" zoomScalePageLayoutView="0" workbookViewId="0" topLeftCell="A1">
      <selection activeCell="E2" sqref="E2"/>
    </sheetView>
  </sheetViews>
  <sheetFormatPr defaultColWidth="9.00390625" defaultRowHeight="15.75"/>
  <cols>
    <col min="1" max="1" width="4.125" style="31" customWidth="1"/>
    <col min="2" max="2" width="17.375" style="31" customWidth="1"/>
    <col min="3" max="3" width="6.625" style="4" customWidth="1"/>
    <col min="4" max="4" width="7.25390625" style="4" customWidth="1"/>
    <col min="5" max="5" width="8.375" style="4" customWidth="1"/>
    <col min="6" max="6" width="6.75390625" style="4" customWidth="1"/>
    <col min="7" max="7" width="6.50390625" style="4" customWidth="1"/>
    <col min="8" max="8" width="5.375" style="4" customWidth="1"/>
    <col min="9" max="9" width="8.375" style="4" customWidth="1"/>
    <col min="10" max="10" width="6.75390625" style="4" customWidth="1"/>
    <col min="11" max="11" width="6.625" style="4" customWidth="1"/>
    <col min="12" max="13" width="7.125" style="4" customWidth="1"/>
    <col min="14" max="14" width="7.375" style="8" customWidth="1"/>
    <col min="15" max="15" width="6.50390625" style="8" customWidth="1"/>
    <col min="16" max="16" width="5.625" style="8" customWidth="1"/>
    <col min="17" max="18" width="7.00390625" style="8" customWidth="1"/>
    <col min="19" max="19" width="5.75390625" style="8" customWidth="1"/>
    <col min="20" max="20" width="7.25390625" style="8" customWidth="1"/>
    <col min="21" max="21" width="7.375" style="8" customWidth="1"/>
    <col min="22" max="24" width="7.75390625" style="349" customWidth="1"/>
    <col min="25" max="26" width="13.375" style="447" customWidth="1"/>
    <col min="27" max="28" width="9.00390625" style="447" customWidth="1"/>
    <col min="29" max="16384" width="9.00390625" style="4" customWidth="1"/>
  </cols>
  <sheetData>
    <row r="1" spans="1:21" ht="65.25" customHeight="1">
      <c r="A1" s="611" t="s">
        <v>321</v>
      </c>
      <c r="B1" s="611"/>
      <c r="C1" s="611"/>
      <c r="D1" s="611"/>
      <c r="E1" s="558" t="s">
        <v>423</v>
      </c>
      <c r="F1" s="558"/>
      <c r="G1" s="558"/>
      <c r="H1" s="558"/>
      <c r="I1" s="558"/>
      <c r="J1" s="558"/>
      <c r="K1" s="558"/>
      <c r="L1" s="558"/>
      <c r="M1" s="558"/>
      <c r="N1" s="558"/>
      <c r="O1" s="558"/>
      <c r="P1" s="609" t="str">
        <f>TT!C2</f>
        <v>Đơn vị  báo cáo: 
Cục THADS tỉnh Bà Rịa-Vũng Tàu
Đơn vị nhận báo cáo: 
Tổng Cục Thi hành án dân sự</v>
      </c>
      <c r="Q1" s="609"/>
      <c r="R1" s="609"/>
      <c r="S1" s="609"/>
      <c r="T1" s="609"/>
      <c r="U1" s="609"/>
    </row>
    <row r="2" spans="1:21" ht="17.25" customHeight="1">
      <c r="A2" s="316"/>
      <c r="B2" s="312"/>
      <c r="C2" s="25"/>
      <c r="D2" s="25"/>
      <c r="E2" s="6"/>
      <c r="F2" s="6"/>
      <c r="G2" s="6"/>
      <c r="H2" s="6"/>
      <c r="I2" s="32"/>
      <c r="J2" s="33">
        <f>COUNTBLANK(E9:U87)</f>
        <v>33</v>
      </c>
      <c r="K2" s="34">
        <f>COUNTA(E9:U87)</f>
        <v>1319</v>
      </c>
      <c r="L2" s="34">
        <f>J2+K2</f>
        <v>1352</v>
      </c>
      <c r="M2" s="34"/>
      <c r="N2" s="24"/>
      <c r="O2" s="24"/>
      <c r="P2" s="612" t="s">
        <v>164</v>
      </c>
      <c r="Q2" s="612"/>
      <c r="R2" s="612"/>
      <c r="S2" s="612"/>
      <c r="T2" s="612"/>
      <c r="U2" s="612"/>
    </row>
    <row r="3" spans="1:28" s="11" customFormat="1" ht="15.75" customHeight="1">
      <c r="A3" s="688" t="s">
        <v>136</v>
      </c>
      <c r="B3" s="688" t="s">
        <v>157</v>
      </c>
      <c r="C3" s="706" t="s">
        <v>163</v>
      </c>
      <c r="D3" s="605" t="s">
        <v>134</v>
      </c>
      <c r="E3" s="605" t="s">
        <v>4</v>
      </c>
      <c r="F3" s="605"/>
      <c r="G3" s="691" t="s">
        <v>36</v>
      </c>
      <c r="H3" s="705" t="s">
        <v>165</v>
      </c>
      <c r="I3" s="691" t="s">
        <v>37</v>
      </c>
      <c r="J3" s="606" t="s">
        <v>4</v>
      </c>
      <c r="K3" s="607"/>
      <c r="L3" s="607"/>
      <c r="M3" s="607"/>
      <c r="N3" s="607"/>
      <c r="O3" s="607"/>
      <c r="P3" s="607"/>
      <c r="Q3" s="607"/>
      <c r="R3" s="607"/>
      <c r="S3" s="607"/>
      <c r="T3" s="701" t="s">
        <v>103</v>
      </c>
      <c r="U3" s="603" t="s">
        <v>160</v>
      </c>
      <c r="V3" s="698" t="s">
        <v>344</v>
      </c>
      <c r="W3" s="698" t="s">
        <v>344</v>
      </c>
      <c r="X3" s="695" t="s">
        <v>344</v>
      </c>
      <c r="Y3" s="694" t="s">
        <v>407</v>
      </c>
      <c r="Z3" s="694"/>
      <c r="AA3" s="448"/>
      <c r="AB3" s="448"/>
    </row>
    <row r="4" spans="1:28" s="12" customFormat="1" ht="15.75" customHeight="1">
      <c r="A4" s="689"/>
      <c r="B4" s="689"/>
      <c r="C4" s="706"/>
      <c r="D4" s="605"/>
      <c r="E4" s="605" t="s">
        <v>137</v>
      </c>
      <c r="F4" s="605" t="s">
        <v>62</v>
      </c>
      <c r="G4" s="691"/>
      <c r="H4" s="705"/>
      <c r="I4" s="691"/>
      <c r="J4" s="691" t="s">
        <v>61</v>
      </c>
      <c r="K4" s="605" t="s">
        <v>4</v>
      </c>
      <c r="L4" s="605"/>
      <c r="M4" s="605"/>
      <c r="N4" s="605"/>
      <c r="O4" s="605"/>
      <c r="P4" s="605"/>
      <c r="Q4" s="705" t="s">
        <v>139</v>
      </c>
      <c r="R4" s="691" t="s">
        <v>148</v>
      </c>
      <c r="S4" s="704" t="s">
        <v>81</v>
      </c>
      <c r="T4" s="702"/>
      <c r="U4" s="604"/>
      <c r="V4" s="699"/>
      <c r="W4" s="699"/>
      <c r="X4" s="696"/>
      <c r="Y4" s="694"/>
      <c r="Z4" s="694"/>
      <c r="AA4" s="449"/>
      <c r="AB4" s="449"/>
    </row>
    <row r="5" spans="1:28" s="11" customFormat="1" ht="15.75" customHeight="1">
      <c r="A5" s="689"/>
      <c r="B5" s="689"/>
      <c r="C5" s="706"/>
      <c r="D5" s="605"/>
      <c r="E5" s="605"/>
      <c r="F5" s="605"/>
      <c r="G5" s="691"/>
      <c r="H5" s="705"/>
      <c r="I5" s="691"/>
      <c r="J5" s="691"/>
      <c r="K5" s="691" t="s">
        <v>96</v>
      </c>
      <c r="L5" s="605" t="s">
        <v>4</v>
      </c>
      <c r="M5" s="605"/>
      <c r="N5" s="691" t="s">
        <v>42</v>
      </c>
      <c r="O5" s="691" t="s">
        <v>147</v>
      </c>
      <c r="P5" s="691" t="s">
        <v>46</v>
      </c>
      <c r="Q5" s="705"/>
      <c r="R5" s="691"/>
      <c r="S5" s="704"/>
      <c r="T5" s="702"/>
      <c r="U5" s="604"/>
      <c r="V5" s="699"/>
      <c r="W5" s="699"/>
      <c r="X5" s="696"/>
      <c r="Y5" s="694"/>
      <c r="Z5" s="694"/>
      <c r="AA5" s="448"/>
      <c r="AB5" s="448"/>
    </row>
    <row r="6" spans="1:28" s="11" customFormat="1" ht="15.75" customHeight="1">
      <c r="A6" s="689"/>
      <c r="B6" s="689"/>
      <c r="C6" s="706"/>
      <c r="D6" s="605"/>
      <c r="E6" s="605"/>
      <c r="F6" s="605"/>
      <c r="G6" s="691"/>
      <c r="H6" s="705"/>
      <c r="I6" s="691"/>
      <c r="J6" s="691"/>
      <c r="K6" s="691"/>
      <c r="L6" s="605"/>
      <c r="M6" s="605"/>
      <c r="N6" s="691"/>
      <c r="O6" s="691"/>
      <c r="P6" s="691"/>
      <c r="Q6" s="705"/>
      <c r="R6" s="691"/>
      <c r="S6" s="704"/>
      <c r="T6" s="702"/>
      <c r="U6" s="604"/>
      <c r="V6" s="699"/>
      <c r="W6" s="699"/>
      <c r="X6" s="696"/>
      <c r="Y6" s="694"/>
      <c r="Z6" s="694"/>
      <c r="AA6" s="448"/>
      <c r="AB6" s="448"/>
    </row>
    <row r="7" spans="1:28" s="11" customFormat="1" ht="30" customHeight="1">
      <c r="A7" s="690"/>
      <c r="B7" s="690"/>
      <c r="C7" s="706"/>
      <c r="D7" s="605"/>
      <c r="E7" s="605"/>
      <c r="F7" s="605"/>
      <c r="G7" s="691"/>
      <c r="H7" s="705"/>
      <c r="I7" s="691"/>
      <c r="J7" s="691"/>
      <c r="K7" s="691"/>
      <c r="L7" s="54" t="s">
        <v>39</v>
      </c>
      <c r="M7" s="54" t="s">
        <v>138</v>
      </c>
      <c r="N7" s="691"/>
      <c r="O7" s="691"/>
      <c r="P7" s="691"/>
      <c r="Q7" s="705"/>
      <c r="R7" s="691"/>
      <c r="S7" s="704"/>
      <c r="T7" s="703"/>
      <c r="U7" s="604"/>
      <c r="V7" s="700"/>
      <c r="W7" s="700"/>
      <c r="X7" s="697"/>
      <c r="Y7" s="694"/>
      <c r="Z7" s="694"/>
      <c r="AA7" s="448"/>
      <c r="AB7" s="448"/>
    </row>
    <row r="8" spans="1:26" ht="14.25" customHeight="1">
      <c r="A8" s="692" t="s">
        <v>3</v>
      </c>
      <c r="B8" s="693"/>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c r="V8" s="489"/>
      <c r="W8" s="489"/>
      <c r="X8" s="489"/>
      <c r="Y8" s="516"/>
      <c r="Z8" s="516"/>
    </row>
    <row r="9" spans="1:28" s="178" customFormat="1" ht="16.5" customHeight="1">
      <c r="A9" s="669" t="s">
        <v>10</v>
      </c>
      <c r="B9" s="669"/>
      <c r="C9" s="328">
        <f>C10+C24</f>
        <v>3748</v>
      </c>
      <c r="D9" s="328">
        <f>E9+F9</f>
        <v>8989</v>
      </c>
      <c r="E9" s="328">
        <f>E10+E24</f>
        <v>4590</v>
      </c>
      <c r="F9" s="328">
        <f>F10+F24</f>
        <v>4399</v>
      </c>
      <c r="G9" s="328">
        <f>G10+G24</f>
        <v>65</v>
      </c>
      <c r="H9" s="328">
        <f>H10+H24</f>
        <v>4</v>
      </c>
      <c r="I9" s="328">
        <f>J9+Q9+R9+S9</f>
        <v>8920</v>
      </c>
      <c r="J9" s="328">
        <f>SUM(K9,N9:P9)</f>
        <v>6793</v>
      </c>
      <c r="K9" s="328">
        <f>L9+M9</f>
        <v>3833</v>
      </c>
      <c r="L9" s="328">
        <f aca="true" t="shared" si="0" ref="L9:S9">L10+L24</f>
        <v>3756</v>
      </c>
      <c r="M9" s="328">
        <f t="shared" si="0"/>
        <v>77</v>
      </c>
      <c r="N9" s="328">
        <f t="shared" si="0"/>
        <v>2954</v>
      </c>
      <c r="O9" s="328">
        <f t="shared" si="0"/>
        <v>2</v>
      </c>
      <c r="P9" s="328">
        <f t="shared" si="0"/>
        <v>4</v>
      </c>
      <c r="Q9" s="328">
        <f t="shared" si="0"/>
        <v>1923</v>
      </c>
      <c r="R9" s="328">
        <f t="shared" si="0"/>
        <v>191</v>
      </c>
      <c r="S9" s="328">
        <f t="shared" si="0"/>
        <v>13</v>
      </c>
      <c r="T9" s="328">
        <f>SUM(N9:S9)</f>
        <v>5087</v>
      </c>
      <c r="U9" s="329">
        <f>IF(J9&lt;&gt;0,K9/J9,"")</f>
        <v>0.5642573237155896</v>
      </c>
      <c r="V9" s="352">
        <f>D9-G9-H9-I9</f>
        <v>0</v>
      </c>
      <c r="W9" s="352">
        <f>J10-K10-N10-O10-P10</f>
        <v>0</v>
      </c>
      <c r="X9" s="353">
        <f>I9-SUM(L9:S9)</f>
        <v>0</v>
      </c>
      <c r="Y9" s="518">
        <f>C9-F9</f>
        <v>-651</v>
      </c>
      <c r="Z9" s="517"/>
      <c r="AA9" s="433"/>
      <c r="AB9" s="433"/>
    </row>
    <row r="10" spans="1:28" s="178" customFormat="1" ht="16.5" customHeight="1">
      <c r="A10" s="323" t="s">
        <v>0</v>
      </c>
      <c r="B10" s="327" t="str">
        <f>'[9]04'!B10</f>
        <v>Cơ quan Cục</v>
      </c>
      <c r="C10" s="325">
        <f>SUM(C11:C23)</f>
        <v>115</v>
      </c>
      <c r="D10" s="325">
        <f aca="true" t="shared" si="1" ref="D10:D87">E10+F10</f>
        <v>629</v>
      </c>
      <c r="E10" s="325">
        <f>SUM(E11:E23)</f>
        <v>486</v>
      </c>
      <c r="F10" s="325">
        <f>SUM(F11:F23)</f>
        <v>143</v>
      </c>
      <c r="G10" s="325">
        <f>SUM(G11:G23)</f>
        <v>7</v>
      </c>
      <c r="H10" s="325">
        <f>SUM(H11:H23)</f>
        <v>0</v>
      </c>
      <c r="I10" s="325">
        <f>J10+Q10+R10+S10</f>
        <v>622</v>
      </c>
      <c r="J10" s="325">
        <f>SUM(K10,N10:P10)</f>
        <v>449</v>
      </c>
      <c r="K10" s="325">
        <f>L10+M10</f>
        <v>191</v>
      </c>
      <c r="L10" s="325">
        <f>SUM(L11:L23)</f>
        <v>186</v>
      </c>
      <c r="M10" s="325">
        <f aca="true" t="shared" si="2" ref="M10:S10">SUM(M11:M23)</f>
        <v>5</v>
      </c>
      <c r="N10" s="325">
        <f t="shared" si="2"/>
        <v>258</v>
      </c>
      <c r="O10" s="325">
        <f t="shared" si="2"/>
        <v>0</v>
      </c>
      <c r="P10" s="325">
        <f t="shared" si="2"/>
        <v>0</v>
      </c>
      <c r="Q10" s="325">
        <f t="shared" si="2"/>
        <v>167</v>
      </c>
      <c r="R10" s="325">
        <f t="shared" si="2"/>
        <v>6</v>
      </c>
      <c r="S10" s="325">
        <f t="shared" si="2"/>
        <v>0</v>
      </c>
      <c r="T10" s="325">
        <f>SUM(N10:S10)</f>
        <v>431</v>
      </c>
      <c r="U10" s="326">
        <f>IF(J10&lt;&gt;0,K10/J10,"")</f>
        <v>0.42538975501113585</v>
      </c>
      <c r="V10" s="352">
        <f aca="true" t="shared" si="3" ref="V10:V75">D10-G10-H10-I10</f>
        <v>0</v>
      </c>
      <c r="W10" s="352">
        <f aca="true" t="shared" si="4" ref="W10:W75">J11-K11-N11-O11-P11</f>
        <v>0</v>
      </c>
      <c r="X10" s="353">
        <f aca="true" t="shared" si="5" ref="X10:X75">I10-SUM(L10:S10)</f>
        <v>0</v>
      </c>
      <c r="Y10" s="519">
        <f>C10-F10</f>
        <v>-28</v>
      </c>
      <c r="Z10" s="517"/>
      <c r="AA10" s="433"/>
      <c r="AB10" s="433"/>
    </row>
    <row r="11" spans="1:28" s="178" customFormat="1" ht="18" customHeight="1">
      <c r="A11" s="246" t="str">
        <f>'[9]04'!A11</f>
        <v>1</v>
      </c>
      <c r="B11" s="247" t="str">
        <f>'[9]04'!B11</f>
        <v>Nguyễn Hồng Bàng</v>
      </c>
      <c r="C11" s="340">
        <f>'[9]04'!C11</f>
        <v>6</v>
      </c>
      <c r="D11" s="303">
        <f t="shared" si="1"/>
        <v>71</v>
      </c>
      <c r="E11" s="340">
        <f>'[9]04'!E11</f>
        <v>65</v>
      </c>
      <c r="F11" s="340">
        <f>'[9]04'!F11</f>
        <v>6</v>
      </c>
      <c r="G11" s="340">
        <f>'[9]04'!G11</f>
        <v>0</v>
      </c>
      <c r="H11" s="340">
        <f>'[9]04'!H11</f>
        <v>0</v>
      </c>
      <c r="I11" s="309">
        <f>J11+Q11+R11+S11</f>
        <v>71</v>
      </c>
      <c r="J11" s="303">
        <f>SUM(K11,N11:P11)</f>
        <v>61</v>
      </c>
      <c r="K11" s="303">
        <f>L11+M11</f>
        <v>23</v>
      </c>
      <c r="L11" s="340">
        <f>'[9]04'!L11</f>
        <v>21</v>
      </c>
      <c r="M11" s="340">
        <f>'[9]04'!M11</f>
        <v>2</v>
      </c>
      <c r="N11" s="340">
        <f>'[9]04'!N11</f>
        <v>38</v>
      </c>
      <c r="O11" s="340">
        <f>'[9]04'!O11</f>
        <v>0</v>
      </c>
      <c r="P11" s="340">
        <f>'[9]04'!P11</f>
        <v>0</v>
      </c>
      <c r="Q11" s="340">
        <f>'[9]04'!Q11</f>
        <v>10</v>
      </c>
      <c r="R11" s="340">
        <f>'[9]04'!R11</f>
        <v>0</v>
      </c>
      <c r="S11" s="340">
        <f>'[9]04'!S11</f>
        <v>0</v>
      </c>
      <c r="T11" s="303">
        <f>SUM(N11:S11)</f>
        <v>48</v>
      </c>
      <c r="U11" s="226">
        <f>IF(J11&lt;&gt;0,K11/J11,"")</f>
        <v>0.3770491803278688</v>
      </c>
      <c r="V11" s="352">
        <f t="shared" si="3"/>
        <v>0</v>
      </c>
      <c r="W11" s="352">
        <f t="shared" si="4"/>
        <v>0</v>
      </c>
      <c r="X11" s="353">
        <f t="shared" si="5"/>
        <v>0</v>
      </c>
      <c r="Y11" s="433"/>
      <c r="Z11" s="433"/>
      <c r="AA11" s="433"/>
      <c r="AB11" s="433"/>
    </row>
    <row r="12" spans="1:28" s="178" customFormat="1" ht="18" customHeight="1">
      <c r="A12" s="246" t="str">
        <f>'[9]04'!A12</f>
        <v>2</v>
      </c>
      <c r="B12" s="247" t="str">
        <f>'[9]04'!B12</f>
        <v>Hoàng Văn Tú</v>
      </c>
      <c r="C12" s="340">
        <f>'[9]04'!C12</f>
        <v>16</v>
      </c>
      <c r="D12" s="303">
        <f t="shared" si="1"/>
        <v>57</v>
      </c>
      <c r="E12" s="340">
        <f>'[9]04'!E12</f>
        <v>41</v>
      </c>
      <c r="F12" s="340">
        <f>'[9]04'!F12</f>
        <v>16</v>
      </c>
      <c r="G12" s="340">
        <f>'[9]04'!G12</f>
        <v>2</v>
      </c>
      <c r="H12" s="340">
        <f>'[9]04'!H12</f>
        <v>0</v>
      </c>
      <c r="I12" s="309">
        <f aca="true" t="shared" si="6" ref="I12:I22">J12+Q12+R12+S12</f>
        <v>55</v>
      </c>
      <c r="J12" s="303">
        <f aca="true" t="shared" si="7" ref="J12:J22">SUM(K12,N12:P12)</f>
        <v>43</v>
      </c>
      <c r="K12" s="303">
        <f aca="true" t="shared" si="8" ref="K12:K22">L12+M12</f>
        <v>32</v>
      </c>
      <c r="L12" s="340">
        <f>'[9]04'!L12</f>
        <v>32</v>
      </c>
      <c r="M12" s="340">
        <f>'[9]04'!M12</f>
        <v>0</v>
      </c>
      <c r="N12" s="340">
        <f>'[9]04'!N12</f>
        <v>11</v>
      </c>
      <c r="O12" s="340">
        <f>'[9]04'!O12</f>
        <v>0</v>
      </c>
      <c r="P12" s="340">
        <f>'[9]04'!P12</f>
        <v>0</v>
      </c>
      <c r="Q12" s="340">
        <f>'[9]04'!Q12</f>
        <v>12</v>
      </c>
      <c r="R12" s="340">
        <f>'[9]04'!R12</f>
        <v>0</v>
      </c>
      <c r="S12" s="340">
        <f>'[9]04'!S12</f>
        <v>0</v>
      </c>
      <c r="T12" s="303">
        <f aca="true" t="shared" si="9" ref="T12:T23">SUM(N12:S12)</f>
        <v>23</v>
      </c>
      <c r="U12" s="226">
        <f aca="true" t="shared" si="10" ref="U12:U23">IF(J12&lt;&gt;0,K12/J12,"")</f>
        <v>0.7441860465116279</v>
      </c>
      <c r="V12" s="352">
        <f t="shared" si="3"/>
        <v>0</v>
      </c>
      <c r="W12" s="352">
        <f t="shared" si="4"/>
        <v>0</v>
      </c>
      <c r="X12" s="353">
        <f t="shared" si="5"/>
        <v>0</v>
      </c>
      <c r="Y12" s="433"/>
      <c r="Z12" s="433"/>
      <c r="AA12" s="433"/>
      <c r="AB12" s="433"/>
    </row>
    <row r="13" spans="1:28" s="178" customFormat="1" ht="18" customHeight="1">
      <c r="A13" s="246" t="str">
        <f>'[9]04'!A13</f>
        <v>3</v>
      </c>
      <c r="B13" s="247" t="str">
        <f>'[9]04'!B13</f>
        <v>Lại Anh Thắng</v>
      </c>
      <c r="C13" s="340">
        <f>'[9]04'!C13</f>
        <v>9</v>
      </c>
      <c r="D13" s="303">
        <f t="shared" si="1"/>
        <v>32</v>
      </c>
      <c r="E13" s="340">
        <f>'[9]04'!E13</f>
        <v>22</v>
      </c>
      <c r="F13" s="340">
        <f>'[9]04'!F13</f>
        <v>10</v>
      </c>
      <c r="G13" s="340">
        <f>'[9]04'!G13</f>
        <v>0</v>
      </c>
      <c r="H13" s="340">
        <f>'[9]04'!H13</f>
        <v>0</v>
      </c>
      <c r="I13" s="309">
        <f t="shared" si="6"/>
        <v>32</v>
      </c>
      <c r="J13" s="303">
        <f t="shared" si="7"/>
        <v>20</v>
      </c>
      <c r="K13" s="303">
        <f t="shared" si="8"/>
        <v>7</v>
      </c>
      <c r="L13" s="340">
        <f>'[9]04'!L13</f>
        <v>5</v>
      </c>
      <c r="M13" s="340">
        <f>'[9]04'!M13</f>
        <v>2</v>
      </c>
      <c r="N13" s="340">
        <f>'[9]04'!N13</f>
        <v>13</v>
      </c>
      <c r="O13" s="340">
        <f>'[9]04'!O13</f>
        <v>0</v>
      </c>
      <c r="P13" s="340">
        <f>'[9]04'!P13</f>
        <v>0</v>
      </c>
      <c r="Q13" s="340">
        <f>'[9]04'!Q13</f>
        <v>12</v>
      </c>
      <c r="R13" s="340">
        <f>'[9]04'!R13</f>
        <v>0</v>
      </c>
      <c r="S13" s="340">
        <f>'[9]04'!S13</f>
        <v>0</v>
      </c>
      <c r="T13" s="303">
        <f t="shared" si="9"/>
        <v>25</v>
      </c>
      <c r="U13" s="226">
        <f t="shared" si="10"/>
        <v>0.35</v>
      </c>
      <c r="V13" s="352">
        <f t="shared" si="3"/>
        <v>0</v>
      </c>
      <c r="W13" s="352">
        <f t="shared" si="4"/>
        <v>0</v>
      </c>
      <c r="X13" s="353">
        <f t="shared" si="5"/>
        <v>0</v>
      </c>
      <c r="Y13" s="433"/>
      <c r="Z13" s="433"/>
      <c r="AA13" s="433"/>
      <c r="AB13" s="433"/>
    </row>
    <row r="14" spans="1:28" s="178" customFormat="1" ht="18" customHeight="1">
      <c r="A14" s="246" t="str">
        <f>'[9]04'!A14</f>
        <v>4</v>
      </c>
      <c r="B14" s="247" t="str">
        <f>'[9]04'!B14</f>
        <v>Võ Đức Tùng</v>
      </c>
      <c r="C14" s="340">
        <f>'[9]04'!C14</f>
        <v>0</v>
      </c>
      <c r="D14" s="303">
        <f t="shared" si="1"/>
        <v>47</v>
      </c>
      <c r="E14" s="340">
        <f>'[9]04'!E14</f>
        <v>40</v>
      </c>
      <c r="F14" s="340">
        <f>'[9]04'!F14</f>
        <v>7</v>
      </c>
      <c r="G14" s="340">
        <f>'[9]04'!G14</f>
        <v>1</v>
      </c>
      <c r="H14" s="340">
        <f>'[9]04'!H14</f>
        <v>0</v>
      </c>
      <c r="I14" s="309">
        <f t="shared" si="6"/>
        <v>46</v>
      </c>
      <c r="J14" s="303">
        <f t="shared" si="7"/>
        <v>46</v>
      </c>
      <c r="K14" s="303">
        <f t="shared" si="8"/>
        <v>7</v>
      </c>
      <c r="L14" s="340">
        <f>'[9]04'!L14</f>
        <v>7</v>
      </c>
      <c r="M14" s="340">
        <f>'[9]04'!M14</f>
        <v>0</v>
      </c>
      <c r="N14" s="340">
        <f>'[9]04'!N14</f>
        <v>39</v>
      </c>
      <c r="O14" s="340">
        <f>'[9]04'!O14</f>
        <v>0</v>
      </c>
      <c r="P14" s="340">
        <f>'[9]04'!P14</f>
        <v>0</v>
      </c>
      <c r="Q14" s="340">
        <f>'[9]04'!Q14</f>
        <v>0</v>
      </c>
      <c r="R14" s="340">
        <f>'[9]04'!R14</f>
        <v>0</v>
      </c>
      <c r="S14" s="340">
        <f>'[9]04'!S14</f>
        <v>0</v>
      </c>
      <c r="T14" s="303">
        <f t="shared" si="9"/>
        <v>39</v>
      </c>
      <c r="U14" s="226">
        <f t="shared" si="10"/>
        <v>0.15217391304347827</v>
      </c>
      <c r="V14" s="352">
        <f t="shared" si="3"/>
        <v>0</v>
      </c>
      <c r="W14" s="352">
        <f t="shared" si="4"/>
        <v>0</v>
      </c>
      <c r="X14" s="353">
        <f t="shared" si="5"/>
        <v>0</v>
      </c>
      <c r="Y14" s="433"/>
      <c r="Z14" s="433"/>
      <c r="AA14" s="433"/>
      <c r="AB14" s="433"/>
    </row>
    <row r="15" spans="1:28" s="178" customFormat="1" ht="18" customHeight="1">
      <c r="A15" s="246" t="str">
        <f>'[9]04'!A15</f>
        <v>5</v>
      </c>
      <c r="B15" s="247" t="str">
        <f>'[9]04'!B15</f>
        <v>Nguyễn Anh Tuấn</v>
      </c>
      <c r="C15" s="340">
        <f>'[9]04'!C15</f>
        <v>14</v>
      </c>
      <c r="D15" s="303">
        <f t="shared" si="1"/>
        <v>121</v>
      </c>
      <c r="E15" s="340">
        <f>'[9]04'!E15</f>
        <v>107</v>
      </c>
      <c r="F15" s="340">
        <f>'[9]04'!F15</f>
        <v>14</v>
      </c>
      <c r="G15" s="340">
        <f>'[9]04'!G15</f>
        <v>0</v>
      </c>
      <c r="H15" s="340">
        <f>'[9]04'!H15</f>
        <v>0</v>
      </c>
      <c r="I15" s="309">
        <f t="shared" si="6"/>
        <v>121</v>
      </c>
      <c r="J15" s="303">
        <f t="shared" si="7"/>
        <v>64</v>
      </c>
      <c r="K15" s="303">
        <f t="shared" si="8"/>
        <v>27</v>
      </c>
      <c r="L15" s="340">
        <f>'[9]04'!L15</f>
        <v>27</v>
      </c>
      <c r="M15" s="340">
        <f>'[9]04'!M15</f>
        <v>0</v>
      </c>
      <c r="N15" s="340">
        <f>'[9]04'!N15</f>
        <v>37</v>
      </c>
      <c r="O15" s="340">
        <f>'[9]04'!O15</f>
        <v>0</v>
      </c>
      <c r="P15" s="340">
        <f>'[9]04'!P15</f>
        <v>0</v>
      </c>
      <c r="Q15" s="340">
        <f>'[9]04'!Q15</f>
        <v>57</v>
      </c>
      <c r="R15" s="340">
        <f>'[9]04'!R15</f>
        <v>0</v>
      </c>
      <c r="S15" s="340">
        <f>'[9]04'!S15</f>
        <v>0</v>
      </c>
      <c r="T15" s="303">
        <f t="shared" si="9"/>
        <v>94</v>
      </c>
      <c r="U15" s="226">
        <f t="shared" si="10"/>
        <v>0.421875</v>
      </c>
      <c r="V15" s="352">
        <f t="shared" si="3"/>
        <v>0</v>
      </c>
      <c r="W15" s="352">
        <f t="shared" si="4"/>
        <v>0</v>
      </c>
      <c r="X15" s="353">
        <f t="shared" si="5"/>
        <v>0</v>
      </c>
      <c r="Y15" s="433"/>
      <c r="Z15" s="433"/>
      <c r="AA15" s="433"/>
      <c r="AB15" s="433"/>
    </row>
    <row r="16" spans="1:28" s="178" customFormat="1" ht="18" customHeight="1">
      <c r="A16" s="246" t="str">
        <f>'[9]04'!A16</f>
        <v>6</v>
      </c>
      <c r="B16" s="247" t="str">
        <f>'[9]04'!B16</f>
        <v>Đậu Thị Thủy</v>
      </c>
      <c r="C16" s="340">
        <f>'[9]04'!C16</f>
        <v>8</v>
      </c>
      <c r="D16" s="303">
        <f t="shared" si="1"/>
        <v>73</v>
      </c>
      <c r="E16" s="340">
        <f>'[9]04'!E16</f>
        <v>65</v>
      </c>
      <c r="F16" s="340">
        <f>'[9]04'!F16</f>
        <v>8</v>
      </c>
      <c r="G16" s="340">
        <f>'[9]04'!G16</f>
        <v>1</v>
      </c>
      <c r="H16" s="340">
        <f>'[9]04'!H16</f>
        <v>0</v>
      </c>
      <c r="I16" s="309">
        <f t="shared" si="6"/>
        <v>72</v>
      </c>
      <c r="J16" s="303">
        <f t="shared" si="7"/>
        <v>33</v>
      </c>
      <c r="K16" s="303">
        <f t="shared" si="8"/>
        <v>14</v>
      </c>
      <c r="L16" s="340">
        <f>'[9]04'!L16</f>
        <v>14</v>
      </c>
      <c r="M16" s="340">
        <f>'[9]04'!M16</f>
        <v>0</v>
      </c>
      <c r="N16" s="340">
        <f>'[9]04'!N16</f>
        <v>19</v>
      </c>
      <c r="O16" s="340">
        <f>'[9]04'!O16</f>
        <v>0</v>
      </c>
      <c r="P16" s="340">
        <f>'[9]04'!P16</f>
        <v>0</v>
      </c>
      <c r="Q16" s="340">
        <f>'[9]04'!Q16</f>
        <v>34</v>
      </c>
      <c r="R16" s="340">
        <f>'[9]04'!R16</f>
        <v>5</v>
      </c>
      <c r="S16" s="340">
        <f>'[9]04'!S16</f>
        <v>0</v>
      </c>
      <c r="T16" s="303">
        <f t="shared" si="9"/>
        <v>58</v>
      </c>
      <c r="U16" s="226">
        <f t="shared" si="10"/>
        <v>0.42424242424242425</v>
      </c>
      <c r="V16" s="352">
        <f t="shared" si="3"/>
        <v>0</v>
      </c>
      <c r="W16" s="352">
        <f t="shared" si="4"/>
        <v>0</v>
      </c>
      <c r="X16" s="353">
        <f t="shared" si="5"/>
        <v>0</v>
      </c>
      <c r="Y16" s="433"/>
      <c r="Z16" s="433"/>
      <c r="AA16" s="433"/>
      <c r="AB16" s="433"/>
    </row>
    <row r="17" spans="1:28" s="178" customFormat="1" ht="18" customHeight="1">
      <c r="A17" s="246" t="str">
        <f>'[9]04'!A17</f>
        <v>7</v>
      </c>
      <c r="B17" s="247" t="str">
        <f>'[9]04'!B17</f>
        <v>Nguyễn Mạnh Hải</v>
      </c>
      <c r="C17" s="340">
        <f>'[9]04'!C17</f>
        <v>17</v>
      </c>
      <c r="D17" s="303">
        <f t="shared" si="1"/>
        <v>49</v>
      </c>
      <c r="E17" s="340">
        <f>'[9]04'!E17</f>
        <v>24</v>
      </c>
      <c r="F17" s="340">
        <f>'[9]04'!F17</f>
        <v>25</v>
      </c>
      <c r="G17" s="340">
        <f>'[9]04'!G17</f>
        <v>0</v>
      </c>
      <c r="H17" s="340">
        <f>'[9]04'!H17</f>
        <v>0</v>
      </c>
      <c r="I17" s="309">
        <f t="shared" si="6"/>
        <v>49</v>
      </c>
      <c r="J17" s="303">
        <f t="shared" si="7"/>
        <v>42</v>
      </c>
      <c r="K17" s="303">
        <f t="shared" si="8"/>
        <v>30</v>
      </c>
      <c r="L17" s="340">
        <f>'[9]04'!L17</f>
        <v>29</v>
      </c>
      <c r="M17" s="340">
        <f>'[9]04'!M17</f>
        <v>1</v>
      </c>
      <c r="N17" s="340">
        <f>'[9]04'!N17</f>
        <v>12</v>
      </c>
      <c r="O17" s="340">
        <f>'[9]04'!O17</f>
        <v>0</v>
      </c>
      <c r="P17" s="340">
        <f>'[9]04'!P17</f>
        <v>0</v>
      </c>
      <c r="Q17" s="340">
        <f>'[9]04'!Q17</f>
        <v>6</v>
      </c>
      <c r="R17" s="340">
        <f>'[9]04'!R17</f>
        <v>1</v>
      </c>
      <c r="S17" s="340">
        <f>'[9]04'!S17</f>
        <v>0</v>
      </c>
      <c r="T17" s="303">
        <f t="shared" si="9"/>
        <v>19</v>
      </c>
      <c r="U17" s="226">
        <f t="shared" si="10"/>
        <v>0.7142857142857143</v>
      </c>
      <c r="V17" s="352">
        <f t="shared" si="3"/>
        <v>0</v>
      </c>
      <c r="W17" s="352">
        <f t="shared" si="4"/>
        <v>0</v>
      </c>
      <c r="X17" s="353">
        <f t="shared" si="5"/>
        <v>0</v>
      </c>
      <c r="Y17" s="433"/>
      <c r="Z17" s="433"/>
      <c r="AA17" s="433"/>
      <c r="AB17" s="433"/>
    </row>
    <row r="18" spans="1:28" s="178" customFormat="1" ht="18" customHeight="1">
      <c r="A18" s="246" t="str">
        <f>'[9]04'!A18</f>
        <v>8</v>
      </c>
      <c r="B18" s="247" t="str">
        <f>'[9]04'!B18</f>
        <v>Trần Phi Hùng</v>
      </c>
      <c r="C18" s="340">
        <f>'[9]04'!C18</f>
        <v>0</v>
      </c>
      <c r="D18" s="303">
        <f t="shared" si="1"/>
        <v>1</v>
      </c>
      <c r="E18" s="340">
        <f>'[9]04'!E18</f>
        <v>1</v>
      </c>
      <c r="F18" s="340">
        <f>'[9]04'!F18</f>
        <v>0</v>
      </c>
      <c r="G18" s="340">
        <f>'[9]04'!G18</f>
        <v>0</v>
      </c>
      <c r="H18" s="340">
        <f>'[9]04'!H18</f>
        <v>0</v>
      </c>
      <c r="I18" s="309">
        <f t="shared" si="6"/>
        <v>1</v>
      </c>
      <c r="J18" s="303">
        <f t="shared" si="7"/>
        <v>1</v>
      </c>
      <c r="K18" s="303">
        <f t="shared" si="8"/>
        <v>1</v>
      </c>
      <c r="L18" s="340">
        <f>'[9]04'!L18</f>
        <v>1</v>
      </c>
      <c r="M18" s="340">
        <f>'[9]04'!M18</f>
        <v>0</v>
      </c>
      <c r="N18" s="340">
        <f>'[9]04'!N18</f>
        <v>0</v>
      </c>
      <c r="O18" s="340">
        <f>'[9]04'!O18</f>
        <v>0</v>
      </c>
      <c r="P18" s="340">
        <f>'[9]04'!P18</f>
        <v>0</v>
      </c>
      <c r="Q18" s="340">
        <f>'[9]04'!Q18</f>
        <v>0</v>
      </c>
      <c r="R18" s="340">
        <f>'[9]04'!R18</f>
        <v>0</v>
      </c>
      <c r="S18" s="340">
        <f>'[9]04'!S18</f>
        <v>0</v>
      </c>
      <c r="T18" s="303">
        <f t="shared" si="9"/>
        <v>0</v>
      </c>
      <c r="U18" s="226">
        <f t="shared" si="10"/>
        <v>1</v>
      </c>
      <c r="V18" s="352">
        <f t="shared" si="3"/>
        <v>0</v>
      </c>
      <c r="W18" s="352">
        <f t="shared" si="4"/>
        <v>0</v>
      </c>
      <c r="X18" s="353">
        <f t="shared" si="5"/>
        <v>0</v>
      </c>
      <c r="Y18" s="433"/>
      <c r="Z18" s="433"/>
      <c r="AA18" s="433"/>
      <c r="AB18" s="433"/>
    </row>
    <row r="19" spans="1:28" s="178" customFormat="1" ht="18" customHeight="1">
      <c r="A19" s="246" t="str">
        <f>'[9]04'!A19</f>
        <v>9</v>
      </c>
      <c r="B19" s="247" t="str">
        <f>'[9]04'!B19</f>
        <v>Nguyễn Tiểu Hùng</v>
      </c>
      <c r="C19" s="340">
        <f>'[9]04'!C19</f>
        <v>6</v>
      </c>
      <c r="D19" s="303">
        <f>E19+F19</f>
        <v>52</v>
      </c>
      <c r="E19" s="340">
        <f>'[9]04'!E19</f>
        <v>37</v>
      </c>
      <c r="F19" s="340">
        <f>'[9]04'!F19</f>
        <v>15</v>
      </c>
      <c r="G19" s="340">
        <f>'[9]04'!G19</f>
        <v>1</v>
      </c>
      <c r="H19" s="340">
        <f>'[9]04'!H19</f>
        <v>0</v>
      </c>
      <c r="I19" s="309">
        <f t="shared" si="6"/>
        <v>51</v>
      </c>
      <c r="J19" s="303">
        <f t="shared" si="7"/>
        <v>45</v>
      </c>
      <c r="K19" s="303">
        <f t="shared" si="8"/>
        <v>11</v>
      </c>
      <c r="L19" s="340">
        <f>'[9]04'!L19</f>
        <v>11</v>
      </c>
      <c r="M19" s="340">
        <f>'[9]04'!M19</f>
        <v>0</v>
      </c>
      <c r="N19" s="340">
        <f>'[9]04'!N19</f>
        <v>34</v>
      </c>
      <c r="O19" s="340">
        <f>'[9]04'!O19</f>
        <v>0</v>
      </c>
      <c r="P19" s="340">
        <f>'[9]04'!P19</f>
        <v>0</v>
      </c>
      <c r="Q19" s="340">
        <f>'[9]04'!Q19</f>
        <v>6</v>
      </c>
      <c r="R19" s="340">
        <f>'[9]04'!R19</f>
        <v>0</v>
      </c>
      <c r="S19" s="340">
        <f>'[9]04'!S19</f>
        <v>0</v>
      </c>
      <c r="T19" s="303">
        <f t="shared" si="9"/>
        <v>40</v>
      </c>
      <c r="U19" s="226">
        <f t="shared" si="10"/>
        <v>0.24444444444444444</v>
      </c>
      <c r="V19" s="352">
        <f t="shared" si="3"/>
        <v>0</v>
      </c>
      <c r="W19" s="352">
        <f t="shared" si="4"/>
        <v>0</v>
      </c>
      <c r="X19" s="353">
        <f t="shared" si="5"/>
        <v>0</v>
      </c>
      <c r="Y19" s="433"/>
      <c r="Z19" s="433"/>
      <c r="AA19" s="433"/>
      <c r="AB19" s="433"/>
    </row>
    <row r="20" spans="1:28" s="178" customFormat="1" ht="18" customHeight="1">
      <c r="A20" s="246" t="str">
        <f>'[9]04'!A20</f>
        <v>10</v>
      </c>
      <c r="B20" s="247" t="str">
        <f>'[9]04'!B20</f>
        <v>Nguyễn Thanh Nhân</v>
      </c>
      <c r="C20" s="340">
        <f>'[9]04'!C20</f>
        <v>0</v>
      </c>
      <c r="D20" s="303">
        <f t="shared" si="1"/>
        <v>29</v>
      </c>
      <c r="E20" s="340">
        <f>'[9]04'!E20</f>
        <v>29</v>
      </c>
      <c r="F20" s="340">
        <f>'[9]04'!F20</f>
        <v>0</v>
      </c>
      <c r="G20" s="340">
        <f>'[9]04'!G20</f>
        <v>0</v>
      </c>
      <c r="H20" s="340">
        <f>'[9]04'!H20</f>
        <v>0</v>
      </c>
      <c r="I20" s="309">
        <f t="shared" si="6"/>
        <v>29</v>
      </c>
      <c r="J20" s="303">
        <f t="shared" si="7"/>
        <v>24</v>
      </c>
      <c r="K20" s="303">
        <f t="shared" si="8"/>
        <v>7</v>
      </c>
      <c r="L20" s="340">
        <f>'[9]04'!L20</f>
        <v>7</v>
      </c>
      <c r="M20" s="340">
        <f>'[9]04'!M20</f>
        <v>0</v>
      </c>
      <c r="N20" s="340">
        <f>'[9]04'!N20</f>
        <v>17</v>
      </c>
      <c r="O20" s="340">
        <f>'[9]04'!O20</f>
        <v>0</v>
      </c>
      <c r="P20" s="340">
        <f>'[9]04'!P20</f>
        <v>0</v>
      </c>
      <c r="Q20" s="340">
        <f>'[9]04'!Q20</f>
        <v>5</v>
      </c>
      <c r="R20" s="340">
        <f>'[9]04'!R20</f>
        <v>0</v>
      </c>
      <c r="S20" s="340">
        <f>'[9]04'!S20</f>
        <v>0</v>
      </c>
      <c r="T20" s="303">
        <f t="shared" si="9"/>
        <v>22</v>
      </c>
      <c r="U20" s="226">
        <f t="shared" si="10"/>
        <v>0.2916666666666667</v>
      </c>
      <c r="V20" s="352">
        <f t="shared" si="3"/>
        <v>0</v>
      </c>
      <c r="W20" s="352">
        <f t="shared" si="4"/>
        <v>0</v>
      </c>
      <c r="X20" s="353">
        <f t="shared" si="5"/>
        <v>0</v>
      </c>
      <c r="Y20" s="433"/>
      <c r="Z20" s="433"/>
      <c r="AA20" s="433"/>
      <c r="AB20" s="433"/>
    </row>
    <row r="21" spans="1:28" s="178" customFormat="1" ht="18" customHeight="1" hidden="1">
      <c r="A21" s="246" t="str">
        <f>'[9]04'!A21</f>
        <v>11</v>
      </c>
      <c r="B21" s="247">
        <f>'[9]04'!B21</f>
        <v>0</v>
      </c>
      <c r="C21" s="340">
        <f>'[9]04'!C21</f>
        <v>0</v>
      </c>
      <c r="D21" s="303">
        <f t="shared" si="1"/>
        <v>0</v>
      </c>
      <c r="E21" s="340">
        <f>'[9]04'!E21</f>
        <v>0</v>
      </c>
      <c r="F21" s="340">
        <f>'[9]04'!F21</f>
        <v>0</v>
      </c>
      <c r="G21" s="340">
        <f>'[9]04'!G21</f>
        <v>0</v>
      </c>
      <c r="H21" s="340">
        <f>'[9]04'!H21</f>
        <v>0</v>
      </c>
      <c r="I21" s="309">
        <f t="shared" si="6"/>
        <v>0</v>
      </c>
      <c r="J21" s="303">
        <f t="shared" si="7"/>
        <v>0</v>
      </c>
      <c r="K21" s="303">
        <f t="shared" si="8"/>
        <v>0</v>
      </c>
      <c r="L21" s="340">
        <f>'[9]04'!L21</f>
        <v>0</v>
      </c>
      <c r="M21" s="340">
        <f>'[9]04'!M21</f>
        <v>0</v>
      </c>
      <c r="N21" s="340">
        <f>'[9]04'!N21</f>
        <v>0</v>
      </c>
      <c r="O21" s="340">
        <f>'[9]04'!O21</f>
        <v>0</v>
      </c>
      <c r="P21" s="340">
        <f>'[9]04'!P21</f>
        <v>0</v>
      </c>
      <c r="Q21" s="340">
        <f>'[9]04'!Q21</f>
        <v>0</v>
      </c>
      <c r="R21" s="340">
        <f>'[9]04'!R21</f>
        <v>0</v>
      </c>
      <c r="S21" s="340">
        <f>'[9]04'!S21</f>
        <v>0</v>
      </c>
      <c r="T21" s="303">
        <f t="shared" si="9"/>
        <v>0</v>
      </c>
      <c r="U21" s="226">
        <f t="shared" si="10"/>
      </c>
      <c r="V21" s="352">
        <f t="shared" si="3"/>
        <v>0</v>
      </c>
      <c r="W21" s="352">
        <f t="shared" si="4"/>
        <v>0</v>
      </c>
      <c r="X21" s="353">
        <f t="shared" si="5"/>
        <v>0</v>
      </c>
      <c r="Y21" s="433"/>
      <c r="Z21" s="433"/>
      <c r="AA21" s="433"/>
      <c r="AB21" s="433"/>
    </row>
    <row r="22" spans="1:28" s="178" customFormat="1" ht="18" customHeight="1">
      <c r="A22" s="246" t="s">
        <v>30</v>
      </c>
      <c r="B22" s="247" t="str">
        <f>'[9]04'!B22</f>
        <v>Đào Đỗ Kiều Ninh</v>
      </c>
      <c r="C22" s="340">
        <f>'[9]04'!C22</f>
        <v>25</v>
      </c>
      <c r="D22" s="303">
        <f t="shared" si="1"/>
        <v>47</v>
      </c>
      <c r="E22" s="340">
        <f>'[9]04'!E22</f>
        <v>20</v>
      </c>
      <c r="F22" s="340">
        <f>'[9]04'!F22</f>
        <v>27</v>
      </c>
      <c r="G22" s="340">
        <f>'[9]04'!G22</f>
        <v>2</v>
      </c>
      <c r="H22" s="340">
        <f>'[9]04'!H22</f>
        <v>0</v>
      </c>
      <c r="I22" s="309">
        <f t="shared" si="6"/>
        <v>45</v>
      </c>
      <c r="J22" s="303">
        <f t="shared" si="7"/>
        <v>33</v>
      </c>
      <c r="K22" s="303">
        <f t="shared" si="8"/>
        <v>19</v>
      </c>
      <c r="L22" s="340">
        <f>'[9]04'!L22</f>
        <v>19</v>
      </c>
      <c r="M22" s="340">
        <f>'[9]04'!M22</f>
        <v>0</v>
      </c>
      <c r="N22" s="340">
        <f>'[9]04'!N22</f>
        <v>14</v>
      </c>
      <c r="O22" s="340">
        <f>'[9]04'!O22</f>
        <v>0</v>
      </c>
      <c r="P22" s="340">
        <f>'[9]04'!P22</f>
        <v>0</v>
      </c>
      <c r="Q22" s="340">
        <f>'[9]04'!Q22</f>
        <v>12</v>
      </c>
      <c r="R22" s="340">
        <f>'[9]04'!R22</f>
        <v>0</v>
      </c>
      <c r="S22" s="340">
        <f>'[9]04'!S22</f>
        <v>0</v>
      </c>
      <c r="T22" s="303">
        <f t="shared" si="9"/>
        <v>26</v>
      </c>
      <c r="U22" s="226">
        <f t="shared" si="10"/>
        <v>0.5757575757575758</v>
      </c>
      <c r="V22" s="352">
        <f t="shared" si="3"/>
        <v>0</v>
      </c>
      <c r="W22" s="352">
        <f t="shared" si="4"/>
        <v>0</v>
      </c>
      <c r="X22" s="353">
        <f t="shared" si="5"/>
        <v>0</v>
      </c>
      <c r="Y22" s="433"/>
      <c r="Z22" s="433"/>
      <c r="AA22" s="433"/>
      <c r="AB22" s="433"/>
    </row>
    <row r="23" spans="1:28" s="178" customFormat="1" ht="18" customHeight="1">
      <c r="A23" s="246" t="s">
        <v>104</v>
      </c>
      <c r="B23" s="247" t="str">
        <f>'[9]04'!B23</f>
        <v>Đào Quốc Hùng</v>
      </c>
      <c r="C23" s="340">
        <f>'[9]04'!C23</f>
        <v>14</v>
      </c>
      <c r="D23" s="303">
        <f>E23+F23</f>
        <v>50</v>
      </c>
      <c r="E23" s="340">
        <f>'[9]04'!E23</f>
        <v>35</v>
      </c>
      <c r="F23" s="340">
        <f>'[9]04'!F23</f>
        <v>15</v>
      </c>
      <c r="G23" s="340">
        <f>'[9]04'!G23</f>
        <v>0</v>
      </c>
      <c r="H23" s="340">
        <f>'[9]04'!H23</f>
        <v>0</v>
      </c>
      <c r="I23" s="309">
        <f>J23+Q23+R23+S23</f>
        <v>50</v>
      </c>
      <c r="J23" s="303">
        <f>SUM(K23,N23:P23)</f>
        <v>37</v>
      </c>
      <c r="K23" s="303">
        <f>L23+M23</f>
        <v>13</v>
      </c>
      <c r="L23" s="340">
        <f>'[9]04'!L23</f>
        <v>13</v>
      </c>
      <c r="M23" s="340">
        <f>'[9]04'!M23</f>
        <v>0</v>
      </c>
      <c r="N23" s="340">
        <f>'[9]04'!N23</f>
        <v>24</v>
      </c>
      <c r="O23" s="340">
        <f>'[9]04'!O23</f>
        <v>0</v>
      </c>
      <c r="P23" s="340">
        <f>'[9]04'!P23</f>
        <v>0</v>
      </c>
      <c r="Q23" s="340">
        <f>'[9]04'!Q23</f>
        <v>13</v>
      </c>
      <c r="R23" s="340">
        <f>'[9]04'!R23</f>
        <v>0</v>
      </c>
      <c r="S23" s="340">
        <f>'[9]04'!S23</f>
        <v>0</v>
      </c>
      <c r="T23" s="303">
        <f t="shared" si="9"/>
        <v>37</v>
      </c>
      <c r="U23" s="226">
        <f t="shared" si="10"/>
        <v>0.35135135135135137</v>
      </c>
      <c r="V23" s="352">
        <f t="shared" si="3"/>
        <v>0</v>
      </c>
      <c r="W23" s="352">
        <f t="shared" si="4"/>
        <v>0</v>
      </c>
      <c r="X23" s="353">
        <f t="shared" si="5"/>
        <v>0</v>
      </c>
      <c r="Y23" s="433"/>
      <c r="Z23" s="433"/>
      <c r="AA23" s="433"/>
      <c r="AB23" s="433"/>
    </row>
    <row r="24" spans="1:28" s="178" customFormat="1" ht="16.5" customHeight="1">
      <c r="A24" s="318" t="s">
        <v>1</v>
      </c>
      <c r="B24" s="319" t="s">
        <v>8</v>
      </c>
      <c r="C24" s="320">
        <f>C25+C34+C38+C44+C50+C57+C68+C81</f>
        <v>3633</v>
      </c>
      <c r="D24" s="320">
        <f>E24+F24</f>
        <v>8360</v>
      </c>
      <c r="E24" s="320">
        <f>E25+E34+E38+E44+E50+E57+E68+E81</f>
        <v>4104</v>
      </c>
      <c r="F24" s="320">
        <f>F25+F34+F38+F44+F50+F57+F68+F81</f>
        <v>4256</v>
      </c>
      <c r="G24" s="320">
        <f>G25+G34+G38+G44+G50+G57+G68+G81</f>
        <v>58</v>
      </c>
      <c r="H24" s="320">
        <f>H25+H34+H38+H44+H50+H57+H68+H81</f>
        <v>4</v>
      </c>
      <c r="I24" s="320">
        <f>J24+Q24+R24+S24</f>
        <v>8298</v>
      </c>
      <c r="J24" s="320">
        <f>SUM(K24,N24:P24)</f>
        <v>6344</v>
      </c>
      <c r="K24" s="320">
        <f>L24+M24</f>
        <v>3642</v>
      </c>
      <c r="L24" s="320">
        <f aca="true" t="shared" si="11" ref="L24:S24">L25+L34+L38+L44+L50+L57+L68+L81</f>
        <v>3570</v>
      </c>
      <c r="M24" s="320">
        <f t="shared" si="11"/>
        <v>72</v>
      </c>
      <c r="N24" s="320">
        <f t="shared" si="11"/>
        <v>2696</v>
      </c>
      <c r="O24" s="320">
        <f t="shared" si="11"/>
        <v>2</v>
      </c>
      <c r="P24" s="320">
        <f t="shared" si="11"/>
        <v>4</v>
      </c>
      <c r="Q24" s="320">
        <f t="shared" si="11"/>
        <v>1756</v>
      </c>
      <c r="R24" s="320">
        <f t="shared" si="11"/>
        <v>185</v>
      </c>
      <c r="S24" s="320">
        <f t="shared" si="11"/>
        <v>13</v>
      </c>
      <c r="T24" s="320">
        <f>SUM(N24:S24)</f>
        <v>4656</v>
      </c>
      <c r="U24" s="321">
        <f>IF(J24&lt;&gt;0,K24/J24,"")</f>
        <v>0.5740857503152585</v>
      </c>
      <c r="V24" s="352">
        <f t="shared" si="3"/>
        <v>0</v>
      </c>
      <c r="W24" s="352">
        <f t="shared" si="4"/>
        <v>0</v>
      </c>
      <c r="X24" s="353">
        <f t="shared" si="5"/>
        <v>0</v>
      </c>
      <c r="Y24" s="519">
        <f>C24-F24</f>
        <v>-623</v>
      </c>
      <c r="Z24" s="517"/>
      <c r="AA24" s="433"/>
      <c r="AB24" s="433"/>
    </row>
    <row r="25" spans="1:28" s="178" customFormat="1" ht="16.5" customHeight="1">
      <c r="A25" s="323" t="s">
        <v>13</v>
      </c>
      <c r="B25" s="324" t="s">
        <v>335</v>
      </c>
      <c r="C25" s="325">
        <f>SUM(C26:C32)</f>
        <v>486</v>
      </c>
      <c r="D25" s="325">
        <f t="shared" si="1"/>
        <v>1129</v>
      </c>
      <c r="E25" s="325">
        <f>SUM(E26:E32)</f>
        <v>550</v>
      </c>
      <c r="F25" s="325">
        <f>SUM(F26:F32)</f>
        <v>579</v>
      </c>
      <c r="G25" s="325">
        <f>SUM(G26:G32)</f>
        <v>10</v>
      </c>
      <c r="H25" s="325">
        <f>SUM(H26:H32)</f>
        <v>0</v>
      </c>
      <c r="I25" s="325">
        <f>J25+Q25+R25+S25</f>
        <v>1119</v>
      </c>
      <c r="J25" s="325">
        <f>SUM(K25,N25:P25)</f>
        <v>830</v>
      </c>
      <c r="K25" s="325">
        <f>L25+M25</f>
        <v>466</v>
      </c>
      <c r="L25" s="325">
        <f aca="true" t="shared" si="12" ref="L25:S25">SUM(L26:L32)</f>
        <v>461</v>
      </c>
      <c r="M25" s="325">
        <f t="shared" si="12"/>
        <v>5</v>
      </c>
      <c r="N25" s="325">
        <f t="shared" si="12"/>
        <v>361</v>
      </c>
      <c r="O25" s="325">
        <f t="shared" si="12"/>
        <v>0</v>
      </c>
      <c r="P25" s="325">
        <f t="shared" si="12"/>
        <v>3</v>
      </c>
      <c r="Q25" s="325">
        <f t="shared" si="12"/>
        <v>270</v>
      </c>
      <c r="R25" s="325">
        <f t="shared" si="12"/>
        <v>17</v>
      </c>
      <c r="S25" s="325">
        <f t="shared" si="12"/>
        <v>2</v>
      </c>
      <c r="T25" s="325">
        <f>SUM(N25:S25)</f>
        <v>653</v>
      </c>
      <c r="U25" s="326">
        <f>IF(J25&lt;&gt;0,K25/J25,"")</f>
        <v>0.5614457831325301</v>
      </c>
      <c r="V25" s="352">
        <f t="shared" si="3"/>
        <v>0</v>
      </c>
      <c r="W25" s="352">
        <f t="shared" si="4"/>
        <v>0</v>
      </c>
      <c r="X25" s="353">
        <f t="shared" si="5"/>
        <v>0</v>
      </c>
      <c r="Y25" s="519">
        <f>C25-F25</f>
        <v>-93</v>
      </c>
      <c r="Z25" s="517"/>
      <c r="AA25" s="433"/>
      <c r="AB25" s="433"/>
    </row>
    <row r="26" spans="1:28" s="178" customFormat="1" ht="16.5" customHeight="1">
      <c r="A26" s="317">
        <v>1.1</v>
      </c>
      <c r="B26" s="247" t="str">
        <f>'[1]04'!B11</f>
        <v>Hoàng Mạnh Cường</v>
      </c>
      <c r="C26" s="340">
        <f>'[1]04'!C11</f>
        <v>13</v>
      </c>
      <c r="D26" s="303">
        <f t="shared" si="1"/>
        <v>13</v>
      </c>
      <c r="E26" s="340">
        <f>'[1]04'!E11</f>
        <v>0</v>
      </c>
      <c r="F26" s="340">
        <f>'[1]04'!F11</f>
        <v>13</v>
      </c>
      <c r="G26" s="340">
        <f>'[1]04'!G11</f>
        <v>0</v>
      </c>
      <c r="H26" s="340">
        <f>'[1]04'!H11</f>
        <v>0</v>
      </c>
      <c r="I26" s="309">
        <f>J26+Q26+R26+S26</f>
        <v>13</v>
      </c>
      <c r="J26" s="303">
        <f>SUM(K26,N26:P26)</f>
        <v>13</v>
      </c>
      <c r="K26" s="303">
        <f>L26+M26</f>
        <v>13</v>
      </c>
      <c r="L26" s="340">
        <f>'[1]04'!L11</f>
        <v>13</v>
      </c>
      <c r="M26" s="340">
        <f>'[1]04'!M11</f>
        <v>0</v>
      </c>
      <c r="N26" s="340">
        <f>'[1]04'!N11</f>
        <v>0</v>
      </c>
      <c r="O26" s="340">
        <f>'[1]04'!O11</f>
        <v>0</v>
      </c>
      <c r="P26" s="340">
        <f>'[1]04'!P11</f>
        <v>0</v>
      </c>
      <c r="Q26" s="340">
        <f>'[1]04'!Q11</f>
        <v>0</v>
      </c>
      <c r="R26" s="340">
        <f>'[1]04'!R11</f>
        <v>0</v>
      </c>
      <c r="S26" s="340">
        <f>'[1]04'!S11</f>
        <v>0</v>
      </c>
      <c r="T26" s="303">
        <f>SUM(N26:S26)</f>
        <v>0</v>
      </c>
      <c r="U26" s="226">
        <f aca="true" t="shared" si="13" ref="U26:U37">IF(J26&lt;&gt;0,K26/J26,"")</f>
        <v>1</v>
      </c>
      <c r="V26" s="352">
        <f t="shared" si="3"/>
        <v>0</v>
      </c>
      <c r="W26" s="352">
        <f t="shared" si="4"/>
        <v>0</v>
      </c>
      <c r="X26" s="353">
        <f t="shared" si="5"/>
        <v>0</v>
      </c>
      <c r="Y26" s="433"/>
      <c r="Z26" s="433"/>
      <c r="AA26" s="433"/>
      <c r="AB26" s="433"/>
    </row>
    <row r="27" spans="1:28" s="178" customFormat="1" ht="16.5" customHeight="1">
      <c r="A27" s="317">
        <v>1.2</v>
      </c>
      <c r="B27" s="247" t="str">
        <f>'[1]04'!B12</f>
        <v>Trương Thị Mỳ</v>
      </c>
      <c r="C27" s="340">
        <f>'[1]04'!C12</f>
        <v>82</v>
      </c>
      <c r="D27" s="303">
        <f>E27+F27</f>
        <v>148</v>
      </c>
      <c r="E27" s="340">
        <f>'[1]04'!E12</f>
        <v>50</v>
      </c>
      <c r="F27" s="340">
        <f>'[1]04'!F12</f>
        <v>98</v>
      </c>
      <c r="G27" s="340">
        <f>'[1]04'!G12</f>
        <v>1</v>
      </c>
      <c r="H27" s="340">
        <f>'[1]04'!H12</f>
        <v>0</v>
      </c>
      <c r="I27" s="309">
        <f aca="true" t="shared" si="14" ref="I27:I37">J27+Q27+R27+S27</f>
        <v>147</v>
      </c>
      <c r="J27" s="303">
        <f aca="true" t="shared" si="15" ref="J27:J37">SUM(K27,N27:P27)</f>
        <v>125</v>
      </c>
      <c r="K27" s="303">
        <f aca="true" t="shared" si="16" ref="K27:K37">L27+M27</f>
        <v>86</v>
      </c>
      <c r="L27" s="340">
        <f>'[1]04'!L12</f>
        <v>85</v>
      </c>
      <c r="M27" s="340">
        <f>'[1]04'!M12</f>
        <v>1</v>
      </c>
      <c r="N27" s="340">
        <f>'[1]04'!N12</f>
        <v>39</v>
      </c>
      <c r="O27" s="340">
        <f>'[1]04'!O12</f>
        <v>0</v>
      </c>
      <c r="P27" s="340">
        <f>'[1]04'!P12</f>
        <v>0</v>
      </c>
      <c r="Q27" s="340">
        <f>'[1]04'!Q12</f>
        <v>16</v>
      </c>
      <c r="R27" s="340">
        <f>'[1]04'!R12</f>
        <v>4</v>
      </c>
      <c r="S27" s="340">
        <f>'[1]04'!S12</f>
        <v>2</v>
      </c>
      <c r="T27" s="303">
        <f aca="true" t="shared" si="17" ref="T27:T37">SUM(N27:S27)</f>
        <v>61</v>
      </c>
      <c r="U27" s="226">
        <f t="shared" si="13"/>
        <v>0.688</v>
      </c>
      <c r="V27" s="352">
        <f t="shared" si="3"/>
        <v>0</v>
      </c>
      <c r="W27" s="352">
        <f t="shared" si="4"/>
        <v>0</v>
      </c>
      <c r="X27" s="353">
        <f t="shared" si="5"/>
        <v>0</v>
      </c>
      <c r="Y27" s="433"/>
      <c r="Z27" s="433"/>
      <c r="AA27" s="433"/>
      <c r="AB27" s="433"/>
    </row>
    <row r="28" spans="1:28" s="178" customFormat="1" ht="16.5" customHeight="1">
      <c r="A28" s="317">
        <v>1.3</v>
      </c>
      <c r="B28" s="247" t="str">
        <f>'[1]04'!B13</f>
        <v>Thái Văn Thanh</v>
      </c>
      <c r="C28" s="340">
        <f>'[1]04'!C13</f>
        <v>87</v>
      </c>
      <c r="D28" s="303">
        <f t="shared" si="1"/>
        <v>228</v>
      </c>
      <c r="E28" s="340">
        <f>'[1]04'!E13</f>
        <v>118</v>
      </c>
      <c r="F28" s="340">
        <f>'[1]04'!F13</f>
        <v>110</v>
      </c>
      <c r="G28" s="340">
        <f>'[1]04'!G13</f>
        <v>1</v>
      </c>
      <c r="H28" s="340">
        <f>'[1]04'!H13</f>
        <v>0</v>
      </c>
      <c r="I28" s="309">
        <f t="shared" si="14"/>
        <v>227</v>
      </c>
      <c r="J28" s="303">
        <f>SUM(K28,N28:P28)</f>
        <v>166</v>
      </c>
      <c r="K28" s="303">
        <f>L28+M28</f>
        <v>94</v>
      </c>
      <c r="L28" s="340">
        <f>'[1]04'!L13</f>
        <v>94</v>
      </c>
      <c r="M28" s="340">
        <f>'[1]04'!M13</f>
        <v>0</v>
      </c>
      <c r="N28" s="340">
        <f>'[1]04'!N13</f>
        <v>72</v>
      </c>
      <c r="O28" s="340">
        <f>'[1]04'!O13</f>
        <v>0</v>
      </c>
      <c r="P28" s="340">
        <f>'[1]04'!P13</f>
        <v>0</v>
      </c>
      <c r="Q28" s="340">
        <f>'[1]04'!Q13</f>
        <v>56</v>
      </c>
      <c r="R28" s="340">
        <f>'[1]04'!R13</f>
        <v>5</v>
      </c>
      <c r="S28" s="340">
        <f>'[1]04'!S13</f>
        <v>0</v>
      </c>
      <c r="T28" s="303">
        <f t="shared" si="17"/>
        <v>133</v>
      </c>
      <c r="U28" s="226">
        <f t="shared" si="13"/>
        <v>0.5662650602409639</v>
      </c>
      <c r="V28" s="352">
        <f t="shared" si="3"/>
        <v>0</v>
      </c>
      <c r="W28" s="352">
        <f t="shared" si="4"/>
        <v>0</v>
      </c>
      <c r="X28" s="353">
        <f t="shared" si="5"/>
        <v>0</v>
      </c>
      <c r="Y28" s="433"/>
      <c r="Z28" s="433"/>
      <c r="AA28" s="433"/>
      <c r="AB28" s="433"/>
    </row>
    <row r="29" spans="1:28" s="178" customFormat="1" ht="16.5" customHeight="1">
      <c r="A29" s="317">
        <v>1.4</v>
      </c>
      <c r="B29" s="247" t="str">
        <f>'[1]04'!B14</f>
        <v>Phùng Anh Thụ</v>
      </c>
      <c r="C29" s="340">
        <f>'[1]04'!C14</f>
        <v>85</v>
      </c>
      <c r="D29" s="303">
        <f t="shared" si="1"/>
        <v>243</v>
      </c>
      <c r="E29" s="340">
        <f>'[1]04'!E14</f>
        <v>143</v>
      </c>
      <c r="F29" s="340">
        <f>'[1]04'!F14</f>
        <v>100</v>
      </c>
      <c r="G29" s="340">
        <f>'[1]04'!G14</f>
        <v>0</v>
      </c>
      <c r="H29" s="340">
        <f>'[1]04'!H14</f>
        <v>0</v>
      </c>
      <c r="I29" s="309">
        <f>J29+Q29+R29+S29</f>
        <v>243</v>
      </c>
      <c r="J29" s="303">
        <f t="shared" si="15"/>
        <v>158</v>
      </c>
      <c r="K29" s="303">
        <f t="shared" si="16"/>
        <v>88</v>
      </c>
      <c r="L29" s="340">
        <f>'[1]04'!L14</f>
        <v>87</v>
      </c>
      <c r="M29" s="340">
        <f>'[1]04'!M14</f>
        <v>1</v>
      </c>
      <c r="N29" s="340">
        <f>'[1]04'!N14</f>
        <v>67</v>
      </c>
      <c r="O29" s="340">
        <f>'[1]04'!O14</f>
        <v>0</v>
      </c>
      <c r="P29" s="340">
        <f>'[1]04'!P14</f>
        <v>3</v>
      </c>
      <c r="Q29" s="340">
        <f>'[1]04'!Q14</f>
        <v>82</v>
      </c>
      <c r="R29" s="340">
        <f>'[1]04'!R14</f>
        <v>3</v>
      </c>
      <c r="S29" s="340">
        <f>'[1]04'!S14</f>
        <v>0</v>
      </c>
      <c r="T29" s="303">
        <f t="shared" si="17"/>
        <v>155</v>
      </c>
      <c r="U29" s="226">
        <f t="shared" si="13"/>
        <v>0.5569620253164557</v>
      </c>
      <c r="V29" s="352">
        <f t="shared" si="3"/>
        <v>0</v>
      </c>
      <c r="W29" s="352">
        <f t="shared" si="4"/>
        <v>0</v>
      </c>
      <c r="X29" s="353">
        <f t="shared" si="5"/>
        <v>0</v>
      </c>
      <c r="Y29" s="433"/>
      <c r="Z29" s="433"/>
      <c r="AA29" s="433"/>
      <c r="AB29" s="433"/>
    </row>
    <row r="30" spans="1:28" s="178" customFormat="1" ht="16.5" customHeight="1">
      <c r="A30" s="317">
        <v>1.5</v>
      </c>
      <c r="B30" s="247" t="str">
        <f>'[1]04'!B15</f>
        <v>Nguyễn Thị Gia Nghĩa</v>
      </c>
      <c r="C30" s="340">
        <f>'[1]04'!C15</f>
        <v>133</v>
      </c>
      <c r="D30" s="303">
        <f t="shared" si="1"/>
        <v>336</v>
      </c>
      <c r="E30" s="340">
        <f>'[1]04'!E15</f>
        <v>185</v>
      </c>
      <c r="F30" s="340">
        <f>'[1]04'!F15</f>
        <v>151</v>
      </c>
      <c r="G30" s="340">
        <f>'[1]04'!G15</f>
        <v>6</v>
      </c>
      <c r="H30" s="340">
        <f>'[1]04'!H15</f>
        <v>0</v>
      </c>
      <c r="I30" s="309">
        <f t="shared" si="14"/>
        <v>330</v>
      </c>
      <c r="J30" s="303">
        <f t="shared" si="15"/>
        <v>235</v>
      </c>
      <c r="K30" s="303">
        <f t="shared" si="16"/>
        <v>120</v>
      </c>
      <c r="L30" s="340">
        <f>'[1]04'!L15</f>
        <v>119</v>
      </c>
      <c r="M30" s="340">
        <f>'[1]04'!M15</f>
        <v>1</v>
      </c>
      <c r="N30" s="340">
        <f>'[1]04'!N15</f>
        <v>115</v>
      </c>
      <c r="O30" s="340">
        <f>'[1]04'!O15</f>
        <v>0</v>
      </c>
      <c r="P30" s="340">
        <f>'[1]04'!P15</f>
        <v>0</v>
      </c>
      <c r="Q30" s="340">
        <f>'[1]04'!Q15</f>
        <v>90</v>
      </c>
      <c r="R30" s="340">
        <f>'[1]04'!R15</f>
        <v>5</v>
      </c>
      <c r="S30" s="340">
        <f>'[1]04'!S15</f>
        <v>0</v>
      </c>
      <c r="T30" s="303">
        <f t="shared" si="17"/>
        <v>210</v>
      </c>
      <c r="U30" s="226">
        <f t="shared" si="13"/>
        <v>0.5106382978723404</v>
      </c>
      <c r="V30" s="352">
        <f t="shared" si="3"/>
        <v>0</v>
      </c>
      <c r="W30" s="352">
        <f t="shared" si="4"/>
        <v>0</v>
      </c>
      <c r="X30" s="353">
        <f t="shared" si="5"/>
        <v>0</v>
      </c>
      <c r="Y30" s="433"/>
      <c r="Z30" s="433"/>
      <c r="AA30" s="433"/>
      <c r="AB30" s="433"/>
    </row>
    <row r="31" spans="1:28" s="178" customFormat="1" ht="16.5" customHeight="1">
      <c r="A31" s="317">
        <v>1.6</v>
      </c>
      <c r="B31" s="247" t="str">
        <f>'[1]04'!B16</f>
        <v>Nguyễn Vũ Thái Bảo</v>
      </c>
      <c r="C31" s="340">
        <f>'[1]04'!C16</f>
        <v>86</v>
      </c>
      <c r="D31" s="303">
        <f t="shared" si="1"/>
        <v>161</v>
      </c>
      <c r="E31" s="340">
        <f>'[1]04'!E16</f>
        <v>54</v>
      </c>
      <c r="F31" s="340">
        <f>'[1]04'!F16</f>
        <v>107</v>
      </c>
      <c r="G31" s="340">
        <f>'[1]04'!G16</f>
        <v>2</v>
      </c>
      <c r="H31" s="340">
        <f>'[1]04'!H16</f>
        <v>0</v>
      </c>
      <c r="I31" s="309">
        <f t="shared" si="14"/>
        <v>159</v>
      </c>
      <c r="J31" s="303">
        <f t="shared" si="15"/>
        <v>133</v>
      </c>
      <c r="K31" s="303">
        <f t="shared" si="16"/>
        <v>65</v>
      </c>
      <c r="L31" s="340">
        <f>'[1]04'!L16</f>
        <v>63</v>
      </c>
      <c r="M31" s="340">
        <f>'[1]04'!M16</f>
        <v>2</v>
      </c>
      <c r="N31" s="340">
        <f>'[1]04'!N16</f>
        <v>68</v>
      </c>
      <c r="O31" s="340">
        <f>'[1]04'!O16</f>
        <v>0</v>
      </c>
      <c r="P31" s="340">
        <f>'[1]04'!P16</f>
        <v>0</v>
      </c>
      <c r="Q31" s="340">
        <f>'[1]04'!Q16</f>
        <v>26</v>
      </c>
      <c r="R31" s="340">
        <f>'[1]04'!R16</f>
        <v>0</v>
      </c>
      <c r="S31" s="340">
        <f>'[1]04'!S16</f>
        <v>0</v>
      </c>
      <c r="T31" s="303">
        <f t="shared" si="17"/>
        <v>94</v>
      </c>
      <c r="U31" s="226">
        <f t="shared" si="13"/>
        <v>0.48872180451127817</v>
      </c>
      <c r="V31" s="352">
        <f t="shared" si="3"/>
        <v>0</v>
      </c>
      <c r="W31" s="352">
        <f t="shared" si="4"/>
        <v>0</v>
      </c>
      <c r="X31" s="353">
        <f t="shared" si="5"/>
        <v>0</v>
      </c>
      <c r="Y31" s="433"/>
      <c r="Z31" s="433"/>
      <c r="AA31" s="433"/>
      <c r="AB31" s="433"/>
    </row>
    <row r="32" spans="1:28" s="178" customFormat="1" ht="16.5" customHeight="1">
      <c r="A32" s="317"/>
      <c r="B32" s="247"/>
      <c r="C32" s="340">
        <f>'[1]04'!C17</f>
        <v>0</v>
      </c>
      <c r="D32" s="303">
        <f t="shared" si="1"/>
        <v>0</v>
      </c>
      <c r="E32" s="340">
        <f>'[1]04'!E17</f>
        <v>0</v>
      </c>
      <c r="F32" s="340">
        <f>'[1]04'!F17</f>
        <v>0</v>
      </c>
      <c r="G32" s="340">
        <f>'[1]04'!G17</f>
        <v>0</v>
      </c>
      <c r="H32" s="340">
        <f>'[1]04'!H17</f>
        <v>0</v>
      </c>
      <c r="I32" s="309">
        <f>J32+Q32+R32+S32</f>
        <v>0</v>
      </c>
      <c r="J32" s="303">
        <f>SUM(K32,N32:P32)</f>
        <v>0</v>
      </c>
      <c r="K32" s="303">
        <f>L32+M32</f>
        <v>0</v>
      </c>
      <c r="L32" s="340">
        <f>'[1]04'!L17</f>
        <v>0</v>
      </c>
      <c r="M32" s="340">
        <f>'[1]04'!M17</f>
        <v>0</v>
      </c>
      <c r="N32" s="340">
        <f>'[1]04'!N17</f>
        <v>0</v>
      </c>
      <c r="O32" s="340">
        <f>'[1]04'!O17</f>
        <v>0</v>
      </c>
      <c r="P32" s="340">
        <f>'[1]04'!P17</f>
        <v>0</v>
      </c>
      <c r="Q32" s="340">
        <f>'[1]04'!Q17</f>
        <v>0</v>
      </c>
      <c r="R32" s="340">
        <f>'[1]04'!R17</f>
        <v>0</v>
      </c>
      <c r="S32" s="340">
        <f>'[1]04'!S17</f>
        <v>0</v>
      </c>
      <c r="T32" s="303">
        <f>SUM(N32:S32)</f>
        <v>0</v>
      </c>
      <c r="U32" s="226">
        <f t="shared" si="13"/>
      </c>
      <c r="V32" s="352">
        <f t="shared" si="3"/>
        <v>0</v>
      </c>
      <c r="W32" s="352">
        <f>J34-K34-N34-O34-P34</f>
        <v>0</v>
      </c>
      <c r="X32" s="353">
        <f t="shared" si="5"/>
        <v>0</v>
      </c>
      <c r="Y32" s="433"/>
      <c r="Z32" s="433"/>
      <c r="AA32" s="433"/>
      <c r="AB32" s="433"/>
    </row>
    <row r="33" spans="1:28" s="178" customFormat="1" ht="16.5" customHeight="1" hidden="1">
      <c r="A33" s="322"/>
      <c r="B33" s="247"/>
      <c r="C33" s="340">
        <f>'[1]04'!C18</f>
        <v>0</v>
      </c>
      <c r="D33" s="303"/>
      <c r="E33" s="340">
        <f>'[1]04'!E18</f>
        <v>0</v>
      </c>
      <c r="F33" s="340">
        <f>'[1]04'!F18</f>
        <v>0</v>
      </c>
      <c r="G33" s="340">
        <f>'[1]04'!G18</f>
        <v>0</v>
      </c>
      <c r="H33" s="340">
        <f>'[1]04'!H18</f>
        <v>0</v>
      </c>
      <c r="I33" s="309">
        <f>J33+Q33+R33+S33</f>
        <v>0</v>
      </c>
      <c r="J33" s="303">
        <f>SUM(K33,N33:P33)</f>
        <v>0</v>
      </c>
      <c r="K33" s="303">
        <f>L33+M33</f>
        <v>0</v>
      </c>
      <c r="L33" s="340">
        <f>'[1]04'!L18</f>
        <v>0</v>
      </c>
      <c r="M33" s="340">
        <f>'[1]04'!M18</f>
        <v>0</v>
      </c>
      <c r="N33" s="340">
        <f>'[1]04'!N18</f>
        <v>0</v>
      </c>
      <c r="O33" s="340">
        <f>'[1]04'!O18</f>
        <v>0</v>
      </c>
      <c r="P33" s="340">
        <f>'[1]04'!P18</f>
        <v>0</v>
      </c>
      <c r="Q33" s="340">
        <f>'[1]04'!Q18</f>
        <v>0</v>
      </c>
      <c r="R33" s="340">
        <f>'[1]04'!R18</f>
        <v>0</v>
      </c>
      <c r="S33" s="340">
        <f>'[1]04'!S18</f>
        <v>0</v>
      </c>
      <c r="T33" s="303">
        <f>SUM(N33:S33)</f>
        <v>0</v>
      </c>
      <c r="U33" s="226">
        <f>IF(J33&lt;&gt;0,K33/J33,"")</f>
      </c>
      <c r="V33" s="352"/>
      <c r="W33" s="352"/>
      <c r="X33" s="353"/>
      <c r="Y33" s="433"/>
      <c r="Z33" s="433"/>
      <c r="AA33" s="433"/>
      <c r="AB33" s="433"/>
    </row>
    <row r="34" spans="1:28" s="178" customFormat="1" ht="16.5" customHeight="1">
      <c r="A34" s="323">
        <v>2</v>
      </c>
      <c r="B34" s="324" t="s">
        <v>339</v>
      </c>
      <c r="C34" s="325">
        <f>SUM(C35:C37)</f>
        <v>79</v>
      </c>
      <c r="D34" s="325">
        <f t="shared" si="1"/>
        <v>103</v>
      </c>
      <c r="E34" s="325">
        <f>SUM(E35:E37)</f>
        <v>24</v>
      </c>
      <c r="F34" s="325">
        <f>SUM(F35:F37)</f>
        <v>79</v>
      </c>
      <c r="G34" s="325">
        <f>SUM(G35:G37)</f>
        <v>0</v>
      </c>
      <c r="H34" s="325">
        <f>SUM(H35:H37)</f>
        <v>0</v>
      </c>
      <c r="I34" s="325">
        <f t="shared" si="14"/>
        <v>103</v>
      </c>
      <c r="J34" s="325">
        <f t="shared" si="15"/>
        <v>86</v>
      </c>
      <c r="K34" s="325">
        <f t="shared" si="16"/>
        <v>46</v>
      </c>
      <c r="L34" s="325">
        <f aca="true" t="shared" si="18" ref="L34:S34">SUM(L35:L37)</f>
        <v>46</v>
      </c>
      <c r="M34" s="325">
        <f t="shared" si="18"/>
        <v>0</v>
      </c>
      <c r="N34" s="325">
        <f t="shared" si="18"/>
        <v>40</v>
      </c>
      <c r="O34" s="325">
        <f t="shared" si="18"/>
        <v>0</v>
      </c>
      <c r="P34" s="325">
        <f t="shared" si="18"/>
        <v>0</v>
      </c>
      <c r="Q34" s="325">
        <f t="shared" si="18"/>
        <v>6</v>
      </c>
      <c r="R34" s="325">
        <f t="shared" si="18"/>
        <v>9</v>
      </c>
      <c r="S34" s="325">
        <f t="shared" si="18"/>
        <v>2</v>
      </c>
      <c r="T34" s="325">
        <f t="shared" si="17"/>
        <v>57</v>
      </c>
      <c r="U34" s="326">
        <f t="shared" si="13"/>
        <v>0.5348837209302325</v>
      </c>
      <c r="V34" s="352">
        <f t="shared" si="3"/>
        <v>0</v>
      </c>
      <c r="W34" s="352">
        <f t="shared" si="4"/>
        <v>0</v>
      </c>
      <c r="X34" s="353">
        <f t="shared" si="5"/>
        <v>0</v>
      </c>
      <c r="Y34" s="519">
        <f>C34-F34</f>
        <v>0</v>
      </c>
      <c r="Z34" s="517"/>
      <c r="AA34" s="433"/>
      <c r="AB34" s="433"/>
    </row>
    <row r="35" spans="1:28" s="178" customFormat="1" ht="16.5" customHeight="1">
      <c r="A35" s="317">
        <v>2.1</v>
      </c>
      <c r="B35" s="247" t="str">
        <f>'[2]04'!B11</f>
        <v>Trần Phú Châu</v>
      </c>
      <c r="C35" s="340">
        <f>'[2]04'!C11</f>
        <v>10</v>
      </c>
      <c r="D35" s="303">
        <f t="shared" si="1"/>
        <v>10</v>
      </c>
      <c r="E35" s="340">
        <f>'[2]04'!E11</f>
        <v>0</v>
      </c>
      <c r="F35" s="340">
        <f>'[2]04'!F11</f>
        <v>10</v>
      </c>
      <c r="G35" s="340">
        <f>'[2]04'!G11</f>
        <v>0</v>
      </c>
      <c r="H35" s="340">
        <f>'[2]04'!H11</f>
        <v>0</v>
      </c>
      <c r="I35" s="309">
        <f t="shared" si="14"/>
        <v>10</v>
      </c>
      <c r="J35" s="303">
        <f t="shared" si="15"/>
        <v>10</v>
      </c>
      <c r="K35" s="303">
        <f t="shared" si="16"/>
        <v>10</v>
      </c>
      <c r="L35" s="340">
        <f>'[2]04'!L11</f>
        <v>10</v>
      </c>
      <c r="M35" s="340">
        <f>'[2]04'!M11</f>
        <v>0</v>
      </c>
      <c r="N35" s="340">
        <f>'[2]04'!N11</f>
        <v>0</v>
      </c>
      <c r="O35" s="340">
        <f>'[2]04'!O11</f>
        <v>0</v>
      </c>
      <c r="P35" s="340">
        <f>'[2]04'!P11</f>
        <v>0</v>
      </c>
      <c r="Q35" s="340">
        <f>'[2]04'!Q11</f>
        <v>0</v>
      </c>
      <c r="R35" s="340">
        <f>'[2]04'!R11</f>
        <v>0</v>
      </c>
      <c r="S35" s="340">
        <f>'[2]04'!S11</f>
        <v>0</v>
      </c>
      <c r="T35" s="303">
        <f t="shared" si="17"/>
        <v>0</v>
      </c>
      <c r="U35" s="226">
        <f t="shared" si="13"/>
        <v>1</v>
      </c>
      <c r="V35" s="352">
        <f t="shared" si="3"/>
        <v>0</v>
      </c>
      <c r="W35" s="352">
        <f t="shared" si="4"/>
        <v>0</v>
      </c>
      <c r="X35" s="353">
        <f t="shared" si="5"/>
        <v>0</v>
      </c>
      <c r="Y35" s="433"/>
      <c r="Z35" s="433"/>
      <c r="AA35" s="433"/>
      <c r="AB35" s="433"/>
    </row>
    <row r="36" spans="1:28" s="178" customFormat="1" ht="16.5" customHeight="1">
      <c r="A36" s="317">
        <v>2.2</v>
      </c>
      <c r="B36" s="247" t="str">
        <f>'[2]04'!B12</f>
        <v>Đinh Văn Hưng</v>
      </c>
      <c r="C36" s="340">
        <f>'[2]04'!C12</f>
        <v>69</v>
      </c>
      <c r="D36" s="303">
        <f t="shared" si="1"/>
        <v>93</v>
      </c>
      <c r="E36" s="340">
        <f>'[2]04'!E12</f>
        <v>24</v>
      </c>
      <c r="F36" s="340">
        <f>'[2]04'!F12</f>
        <v>69</v>
      </c>
      <c r="G36" s="340">
        <f>'[2]04'!G12</f>
        <v>0</v>
      </c>
      <c r="H36" s="340">
        <f>'[2]04'!H12</f>
        <v>0</v>
      </c>
      <c r="I36" s="309">
        <f t="shared" si="14"/>
        <v>93</v>
      </c>
      <c r="J36" s="303">
        <f t="shared" si="15"/>
        <v>76</v>
      </c>
      <c r="K36" s="303">
        <f t="shared" si="16"/>
        <v>36</v>
      </c>
      <c r="L36" s="340">
        <f>'[2]04'!L12</f>
        <v>36</v>
      </c>
      <c r="M36" s="340">
        <f>'[2]04'!M12</f>
        <v>0</v>
      </c>
      <c r="N36" s="340">
        <f>'[2]04'!N12</f>
        <v>40</v>
      </c>
      <c r="O36" s="340">
        <f>'[2]04'!O12</f>
        <v>0</v>
      </c>
      <c r="P36" s="340">
        <f>'[2]04'!P12</f>
        <v>0</v>
      </c>
      <c r="Q36" s="340">
        <f>'[2]04'!Q12</f>
        <v>6</v>
      </c>
      <c r="R36" s="340">
        <f>'[2]04'!R12</f>
        <v>9</v>
      </c>
      <c r="S36" s="340">
        <f>'[2]04'!S12</f>
        <v>2</v>
      </c>
      <c r="T36" s="303">
        <f t="shared" si="17"/>
        <v>57</v>
      </c>
      <c r="U36" s="226">
        <f t="shared" si="13"/>
        <v>0.47368421052631576</v>
      </c>
      <c r="V36" s="352">
        <f t="shared" si="3"/>
        <v>0</v>
      </c>
      <c r="W36" s="352">
        <f t="shared" si="4"/>
        <v>0</v>
      </c>
      <c r="X36" s="353">
        <f t="shared" si="5"/>
        <v>0</v>
      </c>
      <c r="Y36" s="433"/>
      <c r="Z36" s="433"/>
      <c r="AA36" s="433"/>
      <c r="AB36" s="433"/>
    </row>
    <row r="37" spans="1:28" s="178" customFormat="1" ht="16.5" customHeight="1" hidden="1">
      <c r="A37" s="317"/>
      <c r="B37" s="313"/>
      <c r="C37" s="248"/>
      <c r="D37" s="303">
        <f t="shared" si="1"/>
        <v>0</v>
      </c>
      <c r="E37" s="248"/>
      <c r="F37" s="248"/>
      <c r="G37" s="248"/>
      <c r="H37" s="248"/>
      <c r="I37" s="309">
        <f t="shared" si="14"/>
        <v>0</v>
      </c>
      <c r="J37" s="303">
        <f t="shared" si="15"/>
        <v>0</v>
      </c>
      <c r="K37" s="303">
        <f t="shared" si="16"/>
        <v>0</v>
      </c>
      <c r="L37" s="248"/>
      <c r="M37" s="248"/>
      <c r="N37" s="248"/>
      <c r="O37" s="248"/>
      <c r="P37" s="249"/>
      <c r="Q37" s="249"/>
      <c r="R37" s="249"/>
      <c r="S37" s="249"/>
      <c r="T37" s="303">
        <f t="shared" si="17"/>
        <v>0</v>
      </c>
      <c r="U37" s="226">
        <f t="shared" si="13"/>
      </c>
      <c r="V37" s="352">
        <f t="shared" si="3"/>
        <v>0</v>
      </c>
      <c r="W37" s="352">
        <f t="shared" si="4"/>
        <v>0</v>
      </c>
      <c r="X37" s="353">
        <f t="shared" si="5"/>
        <v>0</v>
      </c>
      <c r="Y37" s="433"/>
      <c r="Z37" s="433"/>
      <c r="AA37" s="433"/>
      <c r="AB37" s="433"/>
    </row>
    <row r="38" spans="1:28" s="178" customFormat="1" ht="16.5" customHeight="1">
      <c r="A38" s="323">
        <v>3</v>
      </c>
      <c r="B38" s="324" t="s">
        <v>338</v>
      </c>
      <c r="C38" s="325">
        <f>SUM(C39:C43)</f>
        <v>271</v>
      </c>
      <c r="D38" s="325">
        <f t="shared" si="1"/>
        <v>970</v>
      </c>
      <c r="E38" s="325">
        <f>SUM(E39:E43)</f>
        <v>518</v>
      </c>
      <c r="F38" s="325">
        <f>SUM(F39:F43)</f>
        <v>452</v>
      </c>
      <c r="G38" s="325">
        <f>SUM(G39:G43)</f>
        <v>3</v>
      </c>
      <c r="H38" s="325">
        <f>SUM(H39:H43)</f>
        <v>0</v>
      </c>
      <c r="I38" s="325">
        <f aca="true" t="shared" si="19" ref="I38:I43">J38+Q38+R38+S38</f>
        <v>967</v>
      </c>
      <c r="J38" s="325">
        <f aca="true" t="shared" si="20" ref="J38:J43">SUM(K38,N38:P38)</f>
        <v>666</v>
      </c>
      <c r="K38" s="325">
        <f aca="true" t="shared" si="21" ref="K38:K43">L38+M38</f>
        <v>339</v>
      </c>
      <c r="L38" s="325">
        <f aca="true" t="shared" si="22" ref="L38:S38">SUM(L39:L43)</f>
        <v>331</v>
      </c>
      <c r="M38" s="325">
        <f t="shared" si="22"/>
        <v>8</v>
      </c>
      <c r="N38" s="325">
        <f t="shared" si="22"/>
        <v>327</v>
      </c>
      <c r="O38" s="325">
        <f t="shared" si="22"/>
        <v>0</v>
      </c>
      <c r="P38" s="325">
        <f t="shared" si="22"/>
        <v>0</v>
      </c>
      <c r="Q38" s="325">
        <f t="shared" si="22"/>
        <v>276</v>
      </c>
      <c r="R38" s="325">
        <f t="shared" si="22"/>
        <v>25</v>
      </c>
      <c r="S38" s="325">
        <f t="shared" si="22"/>
        <v>0</v>
      </c>
      <c r="T38" s="325">
        <f aca="true" t="shared" si="23" ref="T38:T43">SUM(N38:S38)</f>
        <v>628</v>
      </c>
      <c r="U38" s="326">
        <f aca="true" t="shared" si="24" ref="U38:U43">IF(J38&lt;&gt;0,K38/J38,"")</f>
        <v>0.509009009009009</v>
      </c>
      <c r="V38" s="352">
        <f t="shared" si="3"/>
        <v>0</v>
      </c>
      <c r="W38" s="352">
        <f t="shared" si="4"/>
        <v>0</v>
      </c>
      <c r="X38" s="353">
        <f t="shared" si="5"/>
        <v>0</v>
      </c>
      <c r="Y38" s="519">
        <f>C38-F38</f>
        <v>-181</v>
      </c>
      <c r="Z38" s="517"/>
      <c r="AA38" s="433"/>
      <c r="AB38" s="433"/>
    </row>
    <row r="39" spans="1:28" s="178" customFormat="1" ht="16.5" customHeight="1">
      <c r="A39" s="317">
        <v>3.1</v>
      </c>
      <c r="B39" s="247" t="str">
        <f>'[3]04'!B11</f>
        <v>Ngô Đình Hoàng</v>
      </c>
      <c r="C39" s="340">
        <f>'[3]04'!C11</f>
        <v>55</v>
      </c>
      <c r="D39" s="303">
        <f t="shared" si="1"/>
        <v>173</v>
      </c>
      <c r="E39" s="340">
        <f>'[3]04'!E11</f>
        <v>77</v>
      </c>
      <c r="F39" s="340">
        <f>'[3]04'!F11</f>
        <v>96</v>
      </c>
      <c r="G39" s="340">
        <f>'[3]04'!G11</f>
        <v>0</v>
      </c>
      <c r="H39" s="340">
        <f>'[3]04'!H11</f>
        <v>0</v>
      </c>
      <c r="I39" s="309">
        <f t="shared" si="19"/>
        <v>173</v>
      </c>
      <c r="J39" s="303">
        <f t="shared" si="20"/>
        <v>128</v>
      </c>
      <c r="K39" s="303">
        <f t="shared" si="21"/>
        <v>75</v>
      </c>
      <c r="L39" s="340">
        <f>'[3]04'!L11</f>
        <v>75</v>
      </c>
      <c r="M39" s="340">
        <f>'[3]04'!M11</f>
        <v>0</v>
      </c>
      <c r="N39" s="340">
        <f>'[3]04'!N11</f>
        <v>53</v>
      </c>
      <c r="O39" s="340">
        <f>'[3]04'!O11</f>
        <v>0</v>
      </c>
      <c r="P39" s="340">
        <f>'[3]04'!P11</f>
        <v>0</v>
      </c>
      <c r="Q39" s="340">
        <f>'[3]04'!Q11</f>
        <v>36</v>
      </c>
      <c r="R39" s="340">
        <f>'[3]04'!R11</f>
        <v>9</v>
      </c>
      <c r="S39" s="340">
        <f>'[3]04'!S11</f>
        <v>0</v>
      </c>
      <c r="T39" s="303">
        <f t="shared" si="23"/>
        <v>98</v>
      </c>
      <c r="U39" s="226">
        <f t="shared" si="24"/>
        <v>0.5859375</v>
      </c>
      <c r="V39" s="352">
        <f t="shared" si="3"/>
        <v>0</v>
      </c>
      <c r="W39" s="352">
        <f t="shared" si="4"/>
        <v>0</v>
      </c>
      <c r="X39" s="353">
        <f t="shared" si="5"/>
        <v>0</v>
      </c>
      <c r="Y39" s="433"/>
      <c r="Z39" s="433"/>
      <c r="AA39" s="433"/>
      <c r="AB39" s="433"/>
    </row>
    <row r="40" spans="1:28" s="178" customFormat="1" ht="16.5" customHeight="1">
      <c r="A40" s="317">
        <v>3.2</v>
      </c>
      <c r="B40" s="247" t="str">
        <f>'[3]04'!B12</f>
        <v>Nguyễn Chí Thanh</v>
      </c>
      <c r="C40" s="340">
        <f>'[3]04'!C12</f>
        <v>66</v>
      </c>
      <c r="D40" s="303">
        <f t="shared" si="1"/>
        <v>231</v>
      </c>
      <c r="E40" s="340">
        <f>'[3]04'!E12</f>
        <v>128</v>
      </c>
      <c r="F40" s="340">
        <f>'[3]04'!F12</f>
        <v>103</v>
      </c>
      <c r="G40" s="340">
        <f>'[3]04'!G12</f>
        <v>1</v>
      </c>
      <c r="H40" s="340">
        <f>'[3]04'!H12</f>
        <v>0</v>
      </c>
      <c r="I40" s="309">
        <f t="shared" si="19"/>
        <v>230</v>
      </c>
      <c r="J40" s="303">
        <f>SUM(K40,N40:P40)</f>
        <v>156</v>
      </c>
      <c r="K40" s="303">
        <f t="shared" si="21"/>
        <v>79</v>
      </c>
      <c r="L40" s="340">
        <f>'[3]04'!L12</f>
        <v>77</v>
      </c>
      <c r="M40" s="340">
        <f>'[3]04'!M12</f>
        <v>2</v>
      </c>
      <c r="N40" s="340">
        <f>'[3]04'!N12</f>
        <v>77</v>
      </c>
      <c r="O40" s="340">
        <f>'[3]04'!O12</f>
        <v>0</v>
      </c>
      <c r="P40" s="340">
        <f>'[3]04'!P12</f>
        <v>0</v>
      </c>
      <c r="Q40" s="340">
        <f>'[3]04'!Q12</f>
        <v>74</v>
      </c>
      <c r="R40" s="340">
        <f>'[3]04'!R12</f>
        <v>0</v>
      </c>
      <c r="S40" s="340">
        <f>'[3]04'!S12</f>
        <v>0</v>
      </c>
      <c r="T40" s="303">
        <f t="shared" si="23"/>
        <v>151</v>
      </c>
      <c r="U40" s="226">
        <f t="shared" si="24"/>
        <v>0.5064102564102564</v>
      </c>
      <c r="V40" s="352">
        <f t="shared" si="3"/>
        <v>0</v>
      </c>
      <c r="W40" s="352">
        <f t="shared" si="4"/>
        <v>0</v>
      </c>
      <c r="X40" s="353">
        <f t="shared" si="5"/>
        <v>0</v>
      </c>
      <c r="Y40" s="433"/>
      <c r="Z40" s="433"/>
      <c r="AA40" s="433"/>
      <c r="AB40" s="433"/>
    </row>
    <row r="41" spans="1:28" s="178" customFormat="1" ht="16.5" customHeight="1">
      <c r="A41" s="317">
        <v>3.3</v>
      </c>
      <c r="B41" s="247" t="str">
        <f>'[3]04'!B13</f>
        <v>Nguyễn Duy Quang</v>
      </c>
      <c r="C41" s="340">
        <f>'[3]04'!C13</f>
        <v>67</v>
      </c>
      <c r="D41" s="303">
        <f t="shared" si="1"/>
        <v>241</v>
      </c>
      <c r="E41" s="340">
        <f>'[3]04'!E13</f>
        <v>130</v>
      </c>
      <c r="F41" s="340">
        <f>'[3]04'!F13</f>
        <v>111</v>
      </c>
      <c r="G41" s="340">
        <f>'[3]04'!G13</f>
        <v>1</v>
      </c>
      <c r="H41" s="340">
        <f>'[3]04'!H13</f>
        <v>0</v>
      </c>
      <c r="I41" s="309">
        <f t="shared" si="19"/>
        <v>240</v>
      </c>
      <c r="J41" s="303">
        <f t="shared" si="20"/>
        <v>176</v>
      </c>
      <c r="K41" s="303">
        <f t="shared" si="21"/>
        <v>90</v>
      </c>
      <c r="L41" s="340">
        <f>'[3]04'!L13</f>
        <v>89</v>
      </c>
      <c r="M41" s="340">
        <f>'[3]04'!M13</f>
        <v>1</v>
      </c>
      <c r="N41" s="340">
        <f>'[3]04'!N13</f>
        <v>86</v>
      </c>
      <c r="O41" s="340">
        <f>'[3]04'!O13</f>
        <v>0</v>
      </c>
      <c r="P41" s="340">
        <f>'[3]04'!P13</f>
        <v>0</v>
      </c>
      <c r="Q41" s="340">
        <f>'[3]04'!Q13</f>
        <v>51</v>
      </c>
      <c r="R41" s="340">
        <f>'[3]04'!R13</f>
        <v>13</v>
      </c>
      <c r="S41" s="340">
        <f>'[3]04'!S13</f>
        <v>0</v>
      </c>
      <c r="T41" s="303">
        <f t="shared" si="23"/>
        <v>150</v>
      </c>
      <c r="U41" s="226">
        <f t="shared" si="24"/>
        <v>0.5113636363636364</v>
      </c>
      <c r="V41" s="352">
        <f t="shared" si="3"/>
        <v>0</v>
      </c>
      <c r="W41" s="352">
        <f t="shared" si="4"/>
        <v>0</v>
      </c>
      <c r="X41" s="353">
        <f t="shared" si="5"/>
        <v>0</v>
      </c>
      <c r="Y41" s="433"/>
      <c r="Z41" s="433"/>
      <c r="AA41" s="433"/>
      <c r="AB41" s="433"/>
    </row>
    <row r="42" spans="1:28" s="178" customFormat="1" ht="16.5" customHeight="1">
      <c r="A42" s="317">
        <v>3.4</v>
      </c>
      <c r="B42" s="247" t="str">
        <f>'[3]04'!B14</f>
        <v>Nguyễn Hoàng Anh</v>
      </c>
      <c r="C42" s="340">
        <f>'[3]04'!C14</f>
        <v>83</v>
      </c>
      <c r="D42" s="303">
        <f t="shared" si="1"/>
        <v>325</v>
      </c>
      <c r="E42" s="340">
        <f>'[3]04'!E14</f>
        <v>183</v>
      </c>
      <c r="F42" s="340">
        <f>'[3]04'!F14</f>
        <v>142</v>
      </c>
      <c r="G42" s="340">
        <f>'[3]04'!G14</f>
        <v>1</v>
      </c>
      <c r="H42" s="340">
        <f>'[3]04'!H14</f>
        <v>0</v>
      </c>
      <c r="I42" s="309">
        <f t="shared" si="19"/>
        <v>324</v>
      </c>
      <c r="J42" s="303">
        <f t="shared" si="20"/>
        <v>206</v>
      </c>
      <c r="K42" s="303">
        <f t="shared" si="21"/>
        <v>95</v>
      </c>
      <c r="L42" s="340">
        <f>'[3]04'!L14</f>
        <v>90</v>
      </c>
      <c r="M42" s="340">
        <f>'[3]04'!M14</f>
        <v>5</v>
      </c>
      <c r="N42" s="340">
        <f>'[3]04'!N14</f>
        <v>111</v>
      </c>
      <c r="O42" s="340">
        <f>'[3]04'!O14</f>
        <v>0</v>
      </c>
      <c r="P42" s="340">
        <f>'[3]04'!P14</f>
        <v>0</v>
      </c>
      <c r="Q42" s="340">
        <f>'[3]04'!Q14</f>
        <v>115</v>
      </c>
      <c r="R42" s="340">
        <f>'[3]04'!R14</f>
        <v>3</v>
      </c>
      <c r="S42" s="340">
        <f>'[3]04'!S14</f>
        <v>0</v>
      </c>
      <c r="T42" s="303">
        <f t="shared" si="23"/>
        <v>229</v>
      </c>
      <c r="U42" s="226">
        <f t="shared" si="24"/>
        <v>0.46116504854368934</v>
      </c>
      <c r="V42" s="352">
        <f t="shared" si="3"/>
        <v>0</v>
      </c>
      <c r="W42" s="352">
        <f t="shared" si="4"/>
        <v>0</v>
      </c>
      <c r="X42" s="353">
        <f t="shared" si="5"/>
        <v>0</v>
      </c>
      <c r="Y42" s="433"/>
      <c r="Z42" s="433"/>
      <c r="AA42" s="433"/>
      <c r="AB42" s="433"/>
    </row>
    <row r="43" spans="1:28" s="178" customFormat="1" ht="16.5" customHeight="1">
      <c r="A43" s="317">
        <v>3.5</v>
      </c>
      <c r="B43" s="247">
        <f>'[3]04'!B15</f>
        <v>0</v>
      </c>
      <c r="C43" s="340">
        <f>'[3]04'!C15</f>
        <v>0</v>
      </c>
      <c r="D43" s="303">
        <f t="shared" si="1"/>
        <v>0</v>
      </c>
      <c r="E43" s="340">
        <f>'[3]04'!E15</f>
        <v>0</v>
      </c>
      <c r="F43" s="340">
        <f>'[3]04'!F15</f>
        <v>0</v>
      </c>
      <c r="G43" s="340">
        <f>'[3]04'!G15</f>
        <v>0</v>
      </c>
      <c r="H43" s="340">
        <f>'[3]04'!H15</f>
        <v>0</v>
      </c>
      <c r="I43" s="309">
        <f t="shared" si="19"/>
        <v>0</v>
      </c>
      <c r="J43" s="303">
        <f t="shared" si="20"/>
        <v>0</v>
      </c>
      <c r="K43" s="303">
        <f t="shared" si="21"/>
        <v>0</v>
      </c>
      <c r="L43" s="340">
        <f>'[3]04'!L15</f>
        <v>0</v>
      </c>
      <c r="M43" s="340">
        <f>'[3]04'!M15</f>
        <v>0</v>
      </c>
      <c r="N43" s="340">
        <f>'[3]04'!N15</f>
        <v>0</v>
      </c>
      <c r="O43" s="340">
        <f>'[3]04'!O15</f>
        <v>0</v>
      </c>
      <c r="P43" s="340">
        <f>'[3]04'!P15</f>
        <v>0</v>
      </c>
      <c r="Q43" s="340">
        <f>'[3]04'!Q15</f>
        <v>0</v>
      </c>
      <c r="R43" s="340">
        <f>'[3]04'!R15</f>
        <v>0</v>
      </c>
      <c r="S43" s="340">
        <f>'[3]04'!S15</f>
        <v>0</v>
      </c>
      <c r="T43" s="303">
        <f t="shared" si="23"/>
        <v>0</v>
      </c>
      <c r="U43" s="226">
        <f t="shared" si="24"/>
      </c>
      <c r="V43" s="352">
        <f t="shared" si="3"/>
        <v>0</v>
      </c>
      <c r="W43" s="352">
        <f t="shared" si="4"/>
        <v>0</v>
      </c>
      <c r="X43" s="353">
        <f t="shared" si="5"/>
        <v>0</v>
      </c>
      <c r="Y43" s="433"/>
      <c r="Z43" s="433"/>
      <c r="AA43" s="433"/>
      <c r="AB43" s="433"/>
    </row>
    <row r="44" spans="1:28" s="178" customFormat="1" ht="16.5" customHeight="1">
      <c r="A44" s="323">
        <v>4</v>
      </c>
      <c r="B44" s="324" t="s">
        <v>337</v>
      </c>
      <c r="C44" s="325">
        <f>SUM(C45:C49)</f>
        <v>349</v>
      </c>
      <c r="D44" s="325">
        <f t="shared" si="1"/>
        <v>634</v>
      </c>
      <c r="E44" s="325">
        <f>SUM(E45:E49)</f>
        <v>227</v>
      </c>
      <c r="F44" s="325">
        <f>SUM(F45:F49)</f>
        <v>407</v>
      </c>
      <c r="G44" s="325">
        <f>SUM(G45:G49)</f>
        <v>0</v>
      </c>
      <c r="H44" s="325">
        <f>SUM(H45:H49)</f>
        <v>0</v>
      </c>
      <c r="I44" s="325">
        <f aca="true" t="shared" si="25" ref="I44:I49">J44+Q44+R44+S44</f>
        <v>634</v>
      </c>
      <c r="J44" s="325">
        <f aca="true" t="shared" si="26" ref="J44:J49">SUM(K44,N44:P44)</f>
        <v>568</v>
      </c>
      <c r="K44" s="325">
        <f aca="true" t="shared" si="27" ref="K44:K49">L44+M44</f>
        <v>389</v>
      </c>
      <c r="L44" s="325">
        <f aca="true" t="shared" si="28" ref="L44:S44">SUM(L45:L49)</f>
        <v>389</v>
      </c>
      <c r="M44" s="325">
        <f t="shared" si="28"/>
        <v>0</v>
      </c>
      <c r="N44" s="325">
        <f t="shared" si="28"/>
        <v>178</v>
      </c>
      <c r="O44" s="325">
        <f t="shared" si="28"/>
        <v>1</v>
      </c>
      <c r="P44" s="325">
        <f t="shared" si="28"/>
        <v>0</v>
      </c>
      <c r="Q44" s="325">
        <f t="shared" si="28"/>
        <v>64</v>
      </c>
      <c r="R44" s="325">
        <f t="shared" si="28"/>
        <v>2</v>
      </c>
      <c r="S44" s="325">
        <f t="shared" si="28"/>
        <v>0</v>
      </c>
      <c r="T44" s="325">
        <f aca="true" t="shared" si="29" ref="T44:T49">SUM(N44:S44)</f>
        <v>245</v>
      </c>
      <c r="U44" s="326">
        <f aca="true" t="shared" si="30" ref="U44:U49">IF(J44&lt;&gt;0,K44/J44,"")</f>
        <v>0.6848591549295775</v>
      </c>
      <c r="V44" s="352">
        <f t="shared" si="3"/>
        <v>0</v>
      </c>
      <c r="W44" s="352">
        <f t="shared" si="4"/>
        <v>0</v>
      </c>
      <c r="X44" s="353">
        <f t="shared" si="5"/>
        <v>0</v>
      </c>
      <c r="Y44" s="519">
        <f>C44-F44</f>
        <v>-58</v>
      </c>
      <c r="Z44" s="517"/>
      <c r="AA44" s="433"/>
      <c r="AB44" s="433"/>
    </row>
    <row r="45" spans="1:28" s="178" customFormat="1" ht="16.5" customHeight="1">
      <c r="A45" s="317">
        <v>4.1</v>
      </c>
      <c r="B45" s="247" t="str">
        <f>'[4]04'!B11</f>
        <v>Cao Văn Hiếu</v>
      </c>
      <c r="C45" s="340">
        <f>'[4]04'!C11</f>
        <v>110</v>
      </c>
      <c r="D45" s="303">
        <f t="shared" si="1"/>
        <v>256</v>
      </c>
      <c r="E45" s="340">
        <f>'[4]04'!E11</f>
        <v>115</v>
      </c>
      <c r="F45" s="340">
        <f>'[4]04'!F11</f>
        <v>141</v>
      </c>
      <c r="G45" s="340">
        <f>'[4]04'!G11</f>
        <v>0</v>
      </c>
      <c r="H45" s="340">
        <f>'[4]04'!H11</f>
        <v>0</v>
      </c>
      <c r="I45" s="309">
        <f t="shared" si="25"/>
        <v>256</v>
      </c>
      <c r="J45" s="303">
        <f t="shared" si="26"/>
        <v>225</v>
      </c>
      <c r="K45" s="303">
        <f t="shared" si="27"/>
        <v>131</v>
      </c>
      <c r="L45" s="340">
        <f>'[4]04'!L11</f>
        <v>131</v>
      </c>
      <c r="M45" s="340">
        <f>'[4]04'!M11</f>
        <v>0</v>
      </c>
      <c r="N45" s="340">
        <f>'[4]04'!N11</f>
        <v>93</v>
      </c>
      <c r="O45" s="340">
        <f>'[4]04'!O11</f>
        <v>1</v>
      </c>
      <c r="P45" s="340">
        <f>'[4]04'!P11</f>
        <v>0</v>
      </c>
      <c r="Q45" s="340">
        <f>'[4]04'!Q11</f>
        <v>31</v>
      </c>
      <c r="R45" s="340">
        <f>'[4]04'!R11</f>
        <v>0</v>
      </c>
      <c r="S45" s="340">
        <f>'[4]04'!S11</f>
        <v>0</v>
      </c>
      <c r="T45" s="303">
        <f t="shared" si="29"/>
        <v>125</v>
      </c>
      <c r="U45" s="226">
        <f t="shared" si="30"/>
        <v>0.5822222222222222</v>
      </c>
      <c r="V45" s="352">
        <f t="shared" si="3"/>
        <v>0</v>
      </c>
      <c r="W45" s="352">
        <f t="shared" si="4"/>
        <v>0</v>
      </c>
      <c r="X45" s="353">
        <f t="shared" si="5"/>
        <v>0</v>
      </c>
      <c r="Y45" s="433"/>
      <c r="Z45" s="433"/>
      <c r="AA45" s="433"/>
      <c r="AB45" s="433"/>
    </row>
    <row r="46" spans="1:28" s="178" customFormat="1" ht="16.5" customHeight="1">
      <c r="A46" s="317">
        <v>4.2</v>
      </c>
      <c r="B46" s="247" t="str">
        <f>'[4]04'!B12</f>
        <v>Huỳnh Thị Nhung</v>
      </c>
      <c r="C46" s="340">
        <f>'[4]04'!C12</f>
        <v>90</v>
      </c>
      <c r="D46" s="303">
        <f t="shared" si="1"/>
        <v>117</v>
      </c>
      <c r="E46" s="340">
        <f>'[4]04'!E12</f>
        <v>16</v>
      </c>
      <c r="F46" s="340">
        <f>'[4]04'!F12</f>
        <v>101</v>
      </c>
      <c r="G46" s="340">
        <f>'[4]04'!G12</f>
        <v>0</v>
      </c>
      <c r="H46" s="340">
        <f>'[4]04'!H12</f>
        <v>0</v>
      </c>
      <c r="I46" s="309">
        <f t="shared" si="25"/>
        <v>117</v>
      </c>
      <c r="J46" s="303">
        <f t="shared" si="26"/>
        <v>112</v>
      </c>
      <c r="K46" s="303">
        <f t="shared" si="27"/>
        <v>85</v>
      </c>
      <c r="L46" s="340">
        <f>'[4]04'!L12</f>
        <v>85</v>
      </c>
      <c r="M46" s="340">
        <f>'[4]04'!M12</f>
        <v>0</v>
      </c>
      <c r="N46" s="340">
        <f>'[4]04'!N12</f>
        <v>27</v>
      </c>
      <c r="O46" s="340">
        <f>'[4]04'!O12</f>
        <v>0</v>
      </c>
      <c r="P46" s="340">
        <f>'[4]04'!P12</f>
        <v>0</v>
      </c>
      <c r="Q46" s="340">
        <f>'[4]04'!Q12</f>
        <v>5</v>
      </c>
      <c r="R46" s="340">
        <f>'[4]04'!R12</f>
        <v>0</v>
      </c>
      <c r="S46" s="340">
        <f>'[4]04'!S12</f>
        <v>0</v>
      </c>
      <c r="T46" s="303">
        <f t="shared" si="29"/>
        <v>32</v>
      </c>
      <c r="U46" s="226">
        <f t="shared" si="30"/>
        <v>0.7589285714285714</v>
      </c>
      <c r="V46" s="352">
        <f t="shared" si="3"/>
        <v>0</v>
      </c>
      <c r="W46" s="352">
        <f t="shared" si="4"/>
        <v>0</v>
      </c>
      <c r="X46" s="353">
        <f t="shared" si="5"/>
        <v>0</v>
      </c>
      <c r="Y46" s="433"/>
      <c r="Z46" s="433"/>
      <c r="AA46" s="433"/>
      <c r="AB46" s="433"/>
    </row>
    <row r="47" spans="1:28" s="178" customFormat="1" ht="16.5" customHeight="1">
      <c r="A47" s="317">
        <v>4.3</v>
      </c>
      <c r="B47" s="247" t="str">
        <f>'[4]04'!B13</f>
        <v>Nguyễn Văn Cường</v>
      </c>
      <c r="C47" s="340">
        <f>'[4]04'!C13</f>
        <v>12</v>
      </c>
      <c r="D47" s="303">
        <f t="shared" si="1"/>
        <v>19</v>
      </c>
      <c r="E47" s="340">
        <f>'[4]04'!E13</f>
        <v>1</v>
      </c>
      <c r="F47" s="340">
        <f>'[4]04'!F13</f>
        <v>18</v>
      </c>
      <c r="G47" s="340">
        <f>'[4]04'!G13</f>
        <v>0</v>
      </c>
      <c r="H47" s="340">
        <f>'[4]04'!H13</f>
        <v>0</v>
      </c>
      <c r="I47" s="309">
        <f t="shared" si="25"/>
        <v>19</v>
      </c>
      <c r="J47" s="303">
        <f t="shared" si="26"/>
        <v>19</v>
      </c>
      <c r="K47" s="303">
        <f t="shared" si="27"/>
        <v>19</v>
      </c>
      <c r="L47" s="340">
        <f>'[4]04'!L13</f>
        <v>19</v>
      </c>
      <c r="M47" s="340">
        <f>'[4]04'!M13</f>
        <v>0</v>
      </c>
      <c r="N47" s="340">
        <f>'[4]04'!N13</f>
        <v>0</v>
      </c>
      <c r="O47" s="340">
        <f>'[4]04'!O13</f>
        <v>0</v>
      </c>
      <c r="P47" s="340">
        <f>'[4]04'!P13</f>
        <v>0</v>
      </c>
      <c r="Q47" s="340">
        <f>'[4]04'!Q13</f>
        <v>0</v>
      </c>
      <c r="R47" s="340">
        <f>'[4]04'!R13</f>
        <v>0</v>
      </c>
      <c r="S47" s="340">
        <f>'[4]04'!S13</f>
        <v>0</v>
      </c>
      <c r="T47" s="303">
        <f t="shared" si="29"/>
        <v>0</v>
      </c>
      <c r="U47" s="226">
        <f t="shared" si="30"/>
        <v>1</v>
      </c>
      <c r="V47" s="352">
        <f t="shared" si="3"/>
        <v>0</v>
      </c>
      <c r="W47" s="352">
        <f t="shared" si="4"/>
        <v>0</v>
      </c>
      <c r="X47" s="353">
        <f t="shared" si="5"/>
        <v>0</v>
      </c>
      <c r="Y47" s="433"/>
      <c r="Z47" s="433"/>
      <c r="AA47" s="433"/>
      <c r="AB47" s="433"/>
    </row>
    <row r="48" spans="1:28" s="178" customFormat="1" ht="16.5" customHeight="1">
      <c r="A48" s="317">
        <v>4.4</v>
      </c>
      <c r="B48" s="247" t="str">
        <f>'[4]04'!B14</f>
        <v>Lê Hùng Dũng</v>
      </c>
      <c r="C48" s="340">
        <f>'[4]04'!C14</f>
        <v>137</v>
      </c>
      <c r="D48" s="303">
        <f t="shared" si="1"/>
        <v>242</v>
      </c>
      <c r="E48" s="340">
        <f>'[4]04'!E14</f>
        <v>95</v>
      </c>
      <c r="F48" s="340">
        <f>'[4]04'!F14</f>
        <v>147</v>
      </c>
      <c r="G48" s="340">
        <f>'[4]04'!G14</f>
        <v>0</v>
      </c>
      <c r="H48" s="340">
        <f>'[4]04'!H14</f>
        <v>0</v>
      </c>
      <c r="I48" s="309">
        <f t="shared" si="25"/>
        <v>242</v>
      </c>
      <c r="J48" s="303">
        <f t="shared" si="26"/>
        <v>212</v>
      </c>
      <c r="K48" s="303">
        <f t="shared" si="27"/>
        <v>154</v>
      </c>
      <c r="L48" s="340">
        <f>'[4]04'!L14</f>
        <v>154</v>
      </c>
      <c r="M48" s="340">
        <f>'[4]04'!M14</f>
        <v>0</v>
      </c>
      <c r="N48" s="340">
        <f>'[4]04'!N14</f>
        <v>58</v>
      </c>
      <c r="O48" s="340">
        <f>'[4]04'!O14</f>
        <v>0</v>
      </c>
      <c r="P48" s="340">
        <f>'[4]04'!P14</f>
        <v>0</v>
      </c>
      <c r="Q48" s="340">
        <f>'[4]04'!Q14</f>
        <v>28</v>
      </c>
      <c r="R48" s="340">
        <f>'[4]04'!R14</f>
        <v>2</v>
      </c>
      <c r="S48" s="340">
        <f>'[4]04'!S14</f>
        <v>0</v>
      </c>
      <c r="T48" s="303">
        <f t="shared" si="29"/>
        <v>88</v>
      </c>
      <c r="U48" s="226">
        <f t="shared" si="30"/>
        <v>0.7264150943396226</v>
      </c>
      <c r="V48" s="352">
        <f t="shared" si="3"/>
        <v>0</v>
      </c>
      <c r="W48" s="352">
        <f t="shared" si="4"/>
        <v>0</v>
      </c>
      <c r="X48" s="353">
        <f t="shared" si="5"/>
        <v>0</v>
      </c>
      <c r="Y48" s="433"/>
      <c r="Z48" s="433"/>
      <c r="AA48" s="433"/>
      <c r="AB48" s="433"/>
    </row>
    <row r="49" spans="1:28" s="178" customFormat="1" ht="16.5" customHeight="1">
      <c r="A49" s="317"/>
      <c r="B49" s="247"/>
      <c r="C49" s="340">
        <f>'[4]04'!C15</f>
        <v>0</v>
      </c>
      <c r="D49" s="303">
        <f t="shared" si="1"/>
        <v>0</v>
      </c>
      <c r="E49" s="340">
        <f>'[4]04'!E15</f>
        <v>0</v>
      </c>
      <c r="F49" s="340">
        <f>'[4]04'!F15</f>
        <v>0</v>
      </c>
      <c r="G49" s="340">
        <f>'[4]04'!G15</f>
        <v>0</v>
      </c>
      <c r="H49" s="340">
        <f>'[4]04'!H15</f>
        <v>0</v>
      </c>
      <c r="I49" s="309">
        <f t="shared" si="25"/>
        <v>0</v>
      </c>
      <c r="J49" s="303">
        <f t="shared" si="26"/>
        <v>0</v>
      </c>
      <c r="K49" s="303">
        <f t="shared" si="27"/>
        <v>0</v>
      </c>
      <c r="L49" s="340">
        <f>'[4]04'!L15</f>
        <v>0</v>
      </c>
      <c r="M49" s="340">
        <f>'[4]04'!M15</f>
        <v>0</v>
      </c>
      <c r="N49" s="340">
        <f>'[4]04'!N15</f>
        <v>0</v>
      </c>
      <c r="O49" s="340">
        <f>'[4]04'!O15</f>
        <v>0</v>
      </c>
      <c r="P49" s="340">
        <f>'[4]04'!P15</f>
        <v>0</v>
      </c>
      <c r="Q49" s="340">
        <f>'[4]04'!Q15</f>
        <v>0</v>
      </c>
      <c r="R49" s="340">
        <f>'[4]04'!R15</f>
        <v>0</v>
      </c>
      <c r="S49" s="340">
        <f>'[4]04'!S15</f>
        <v>0</v>
      </c>
      <c r="T49" s="303">
        <f t="shared" si="29"/>
        <v>0</v>
      </c>
      <c r="U49" s="226">
        <f t="shared" si="30"/>
      </c>
      <c r="V49" s="352">
        <f t="shared" si="3"/>
        <v>0</v>
      </c>
      <c r="W49" s="352">
        <f t="shared" si="4"/>
        <v>0</v>
      </c>
      <c r="X49" s="353">
        <f t="shared" si="5"/>
        <v>0</v>
      </c>
      <c r="Y49" s="433"/>
      <c r="Z49" s="433"/>
      <c r="AA49" s="433"/>
      <c r="AB49" s="433"/>
    </row>
    <row r="50" spans="1:28" s="178" customFormat="1" ht="16.5" customHeight="1">
      <c r="A50" s="323">
        <v>5</v>
      </c>
      <c r="B50" s="324" t="s">
        <v>336</v>
      </c>
      <c r="C50" s="325">
        <f>SUM(C51:C56)</f>
        <v>506</v>
      </c>
      <c r="D50" s="325">
        <f t="shared" si="1"/>
        <v>1074</v>
      </c>
      <c r="E50" s="325">
        <f>SUM(E51:E56)</f>
        <v>459</v>
      </c>
      <c r="F50" s="325">
        <f>SUM(F51:F56)</f>
        <v>615</v>
      </c>
      <c r="G50" s="325">
        <f>SUM(G51:G56)</f>
        <v>6</v>
      </c>
      <c r="H50" s="325">
        <f>SUM(H51:H56)</f>
        <v>0</v>
      </c>
      <c r="I50" s="325">
        <f aca="true" t="shared" si="31" ref="I50:I55">J50+Q50+R50+S50</f>
        <v>1068</v>
      </c>
      <c r="J50" s="325">
        <f aca="true" t="shared" si="32" ref="J50:J55">SUM(K50,N50:P50)</f>
        <v>873</v>
      </c>
      <c r="K50" s="325">
        <f aca="true" t="shared" si="33" ref="K50:K55">L50+M50</f>
        <v>583</v>
      </c>
      <c r="L50" s="325">
        <f>SUM(L51:L56)</f>
        <v>575</v>
      </c>
      <c r="M50" s="325">
        <f aca="true" t="shared" si="34" ref="M50:S50">SUM(M51:M56)</f>
        <v>8</v>
      </c>
      <c r="N50" s="325">
        <f t="shared" si="34"/>
        <v>290</v>
      </c>
      <c r="O50" s="325">
        <f t="shared" si="34"/>
        <v>0</v>
      </c>
      <c r="P50" s="325">
        <f t="shared" si="34"/>
        <v>0</v>
      </c>
      <c r="Q50" s="325">
        <f t="shared" si="34"/>
        <v>191</v>
      </c>
      <c r="R50" s="325">
        <f t="shared" si="34"/>
        <v>4</v>
      </c>
      <c r="S50" s="325">
        <f t="shared" si="34"/>
        <v>0</v>
      </c>
      <c r="T50" s="325">
        <f aca="true" t="shared" si="35" ref="T50:T57">SUM(N50:S50)</f>
        <v>485</v>
      </c>
      <c r="U50" s="326">
        <f aca="true" t="shared" si="36" ref="U50:U55">IF(J50&lt;&gt;0,K50/J50,"")</f>
        <v>0.6678121420389461</v>
      </c>
      <c r="V50" s="352">
        <f t="shared" si="3"/>
        <v>0</v>
      </c>
      <c r="W50" s="352">
        <f t="shared" si="4"/>
        <v>0</v>
      </c>
      <c r="X50" s="353">
        <f t="shared" si="5"/>
        <v>0</v>
      </c>
      <c r="Y50" s="519">
        <f>C50-F50</f>
        <v>-109</v>
      </c>
      <c r="Z50" s="517"/>
      <c r="AA50" s="433"/>
      <c r="AB50" s="433"/>
    </row>
    <row r="51" spans="1:28" s="178" customFormat="1" ht="16.5" customHeight="1">
      <c r="A51" s="317">
        <v>5.1</v>
      </c>
      <c r="B51" s="247" t="str">
        <f>'[5]04'!B11</f>
        <v>Nguyễn Quang Sơn</v>
      </c>
      <c r="C51" s="342">
        <f>'[5]04'!C11</f>
        <v>4</v>
      </c>
      <c r="D51" s="303">
        <f t="shared" si="1"/>
        <v>109</v>
      </c>
      <c r="E51" s="342">
        <f>'[5]04'!E11</f>
        <v>105</v>
      </c>
      <c r="F51" s="342">
        <f>'[5]04'!F11</f>
        <v>4</v>
      </c>
      <c r="G51" s="342">
        <f>'[5]04'!G11</f>
        <v>0</v>
      </c>
      <c r="H51" s="342">
        <f>'[5]04'!H11</f>
        <v>0</v>
      </c>
      <c r="I51" s="309">
        <f t="shared" si="31"/>
        <v>109</v>
      </c>
      <c r="J51" s="303">
        <f t="shared" si="32"/>
        <v>54</v>
      </c>
      <c r="K51" s="303">
        <f t="shared" si="33"/>
        <v>15</v>
      </c>
      <c r="L51" s="342">
        <f>'[5]04'!L11</f>
        <v>15</v>
      </c>
      <c r="M51" s="342">
        <f>'[5]04'!M11</f>
        <v>0</v>
      </c>
      <c r="N51" s="342">
        <f>'[5]04'!N11</f>
        <v>39</v>
      </c>
      <c r="O51" s="342">
        <f>'[5]04'!O11</f>
        <v>0</v>
      </c>
      <c r="P51" s="342">
        <f>'[5]04'!P11</f>
        <v>0</v>
      </c>
      <c r="Q51" s="342">
        <f>'[5]04'!Q11</f>
        <v>54</v>
      </c>
      <c r="R51" s="342">
        <f>'[5]04'!R11</f>
        <v>1</v>
      </c>
      <c r="S51" s="342">
        <f>'[5]04'!S11</f>
        <v>0</v>
      </c>
      <c r="T51" s="303">
        <f t="shared" si="35"/>
        <v>94</v>
      </c>
      <c r="U51" s="226">
        <f t="shared" si="36"/>
        <v>0.2777777777777778</v>
      </c>
      <c r="V51" s="352">
        <f t="shared" si="3"/>
        <v>0</v>
      </c>
      <c r="W51" s="352">
        <f t="shared" si="4"/>
        <v>0</v>
      </c>
      <c r="X51" s="353">
        <f t="shared" si="5"/>
        <v>0</v>
      </c>
      <c r="Y51" s="433"/>
      <c r="Z51" s="433"/>
      <c r="AA51" s="433"/>
      <c r="AB51" s="433"/>
    </row>
    <row r="52" spans="1:28" s="178" customFormat="1" ht="16.5" customHeight="1">
      <c r="A52" s="317">
        <v>5.2</v>
      </c>
      <c r="B52" s="247" t="str">
        <f>'[5]04'!B12</f>
        <v>Trương Tấn Sinh</v>
      </c>
      <c r="C52" s="342">
        <f>'[5]04'!C12</f>
        <v>111</v>
      </c>
      <c r="D52" s="303">
        <f t="shared" si="1"/>
        <v>246</v>
      </c>
      <c r="E52" s="342">
        <f>'[5]04'!E12</f>
        <v>106</v>
      </c>
      <c r="F52" s="342">
        <f>'[5]04'!F12</f>
        <v>140</v>
      </c>
      <c r="G52" s="342">
        <f>'[5]04'!G12</f>
        <v>2</v>
      </c>
      <c r="H52" s="342">
        <f>'[5]04'!H12</f>
        <v>0</v>
      </c>
      <c r="I52" s="309">
        <f t="shared" si="31"/>
        <v>244</v>
      </c>
      <c r="J52" s="303">
        <f t="shared" si="32"/>
        <v>218</v>
      </c>
      <c r="K52" s="303">
        <f t="shared" si="33"/>
        <v>132</v>
      </c>
      <c r="L52" s="342">
        <f>'[5]04'!L12</f>
        <v>130</v>
      </c>
      <c r="M52" s="342">
        <f>'[5]04'!M12</f>
        <v>2</v>
      </c>
      <c r="N52" s="342">
        <f>'[5]04'!N12</f>
        <v>86</v>
      </c>
      <c r="O52" s="342">
        <f>'[5]04'!O12</f>
        <v>0</v>
      </c>
      <c r="P52" s="342">
        <f>'[5]04'!P12</f>
        <v>0</v>
      </c>
      <c r="Q52" s="342">
        <f>'[5]04'!Q12</f>
        <v>26</v>
      </c>
      <c r="R52" s="342">
        <f>'[5]04'!R12</f>
        <v>0</v>
      </c>
      <c r="S52" s="342">
        <f>'[5]04'!S12</f>
        <v>0</v>
      </c>
      <c r="T52" s="303">
        <f t="shared" si="35"/>
        <v>112</v>
      </c>
      <c r="U52" s="226">
        <f t="shared" si="36"/>
        <v>0.6055045871559633</v>
      </c>
      <c r="V52" s="352">
        <f>D52-G52-H52-I52</f>
        <v>0</v>
      </c>
      <c r="W52" s="352">
        <f>J53-K53-N53-O53-P53</f>
        <v>0</v>
      </c>
      <c r="X52" s="353">
        <f t="shared" si="5"/>
        <v>0</v>
      </c>
      <c r="Y52" s="433"/>
      <c r="Z52" s="433"/>
      <c r="AA52" s="433"/>
      <c r="AB52" s="433"/>
    </row>
    <row r="53" spans="1:28" s="178" customFormat="1" ht="16.5" customHeight="1">
      <c r="A53" s="317">
        <v>5.3</v>
      </c>
      <c r="B53" s="247" t="str">
        <f>'[5]04'!B13</f>
        <v>Nguyễn Thanh Tâm</v>
      </c>
      <c r="C53" s="342">
        <f>'[5]04'!C13</f>
        <v>163</v>
      </c>
      <c r="D53" s="303">
        <f t="shared" si="1"/>
        <v>354</v>
      </c>
      <c r="E53" s="342">
        <f>'[5]04'!E13</f>
        <v>140</v>
      </c>
      <c r="F53" s="342">
        <f>'[5]04'!F13</f>
        <v>214</v>
      </c>
      <c r="G53" s="342">
        <f>'[5]04'!G13</f>
        <v>1</v>
      </c>
      <c r="H53" s="342">
        <f>'[5]04'!H13</f>
        <v>0</v>
      </c>
      <c r="I53" s="309">
        <f t="shared" si="31"/>
        <v>353</v>
      </c>
      <c r="J53" s="303">
        <f t="shared" si="32"/>
        <v>273</v>
      </c>
      <c r="K53" s="303">
        <f t="shared" si="33"/>
        <v>183</v>
      </c>
      <c r="L53" s="342">
        <f>'[5]04'!L13</f>
        <v>181</v>
      </c>
      <c r="M53" s="342">
        <f>'[5]04'!M13</f>
        <v>2</v>
      </c>
      <c r="N53" s="342">
        <f>'[5]04'!N13</f>
        <v>90</v>
      </c>
      <c r="O53" s="342">
        <f>'[5]04'!O13</f>
        <v>0</v>
      </c>
      <c r="P53" s="342">
        <f>'[5]04'!P13</f>
        <v>0</v>
      </c>
      <c r="Q53" s="342">
        <f>'[5]04'!Q13</f>
        <v>79</v>
      </c>
      <c r="R53" s="342">
        <f>'[5]04'!R13</f>
        <v>1</v>
      </c>
      <c r="S53" s="342">
        <f>'[5]04'!S13</f>
        <v>0</v>
      </c>
      <c r="T53" s="303">
        <f t="shared" si="35"/>
        <v>170</v>
      </c>
      <c r="U53" s="226">
        <f t="shared" si="36"/>
        <v>0.6703296703296703</v>
      </c>
      <c r="V53" s="352">
        <f t="shared" si="3"/>
        <v>0</v>
      </c>
      <c r="W53" s="352">
        <f t="shared" si="4"/>
        <v>0</v>
      </c>
      <c r="X53" s="353">
        <f t="shared" si="5"/>
        <v>0</v>
      </c>
      <c r="Y53" s="433"/>
      <c r="Z53" s="433"/>
      <c r="AA53" s="433"/>
      <c r="AB53" s="433"/>
    </row>
    <row r="54" spans="1:28" s="178" customFormat="1" ht="16.5" customHeight="1">
      <c r="A54" s="317">
        <v>5.4</v>
      </c>
      <c r="B54" s="247" t="str">
        <f>'[5]04'!B14</f>
        <v>Nguyễn Thị Ngọc Hiền</v>
      </c>
      <c r="C54" s="342">
        <f>'[5]04'!C14</f>
        <v>94</v>
      </c>
      <c r="D54" s="303">
        <f t="shared" si="1"/>
        <v>195</v>
      </c>
      <c r="E54" s="342">
        <f>'[5]04'!E14</f>
        <v>95</v>
      </c>
      <c r="F54" s="342">
        <f>'[5]04'!F14</f>
        <v>100</v>
      </c>
      <c r="G54" s="342">
        <f>'[5]04'!G14</f>
        <v>3</v>
      </c>
      <c r="H54" s="342">
        <f>'[5]04'!H14</f>
        <v>0</v>
      </c>
      <c r="I54" s="309">
        <f>J54+Q54+R54+S54</f>
        <v>192</v>
      </c>
      <c r="J54" s="303">
        <f>SUM(K54,N54:P54)</f>
        <v>167</v>
      </c>
      <c r="K54" s="303">
        <f>L54+M54</f>
        <v>117</v>
      </c>
      <c r="L54" s="342">
        <f>'[5]04'!L14</f>
        <v>114</v>
      </c>
      <c r="M54" s="342">
        <f>'[5]04'!M14</f>
        <v>3</v>
      </c>
      <c r="N54" s="342">
        <f>'[5]04'!N14</f>
        <v>50</v>
      </c>
      <c r="O54" s="342">
        <f>'[5]04'!O14</f>
        <v>0</v>
      </c>
      <c r="P54" s="342">
        <f>'[5]04'!P14</f>
        <v>0</v>
      </c>
      <c r="Q54" s="342">
        <f>'[5]04'!Q14</f>
        <v>23</v>
      </c>
      <c r="R54" s="342">
        <f>'[5]04'!R14</f>
        <v>2</v>
      </c>
      <c r="S54" s="342">
        <f>'[5]04'!S14</f>
        <v>0</v>
      </c>
      <c r="T54" s="303">
        <f t="shared" si="35"/>
        <v>75</v>
      </c>
      <c r="U54" s="226">
        <f>IF(J54&lt;&gt;0,K54/J54,"")</f>
        <v>0.7005988023952096</v>
      </c>
      <c r="V54" s="352">
        <f>D54-G54-H54-I54</f>
        <v>0</v>
      </c>
      <c r="W54" s="352">
        <f>J55-K55-N55-O55-P55</f>
        <v>0</v>
      </c>
      <c r="X54" s="353">
        <f t="shared" si="5"/>
        <v>0</v>
      </c>
      <c r="Y54" s="433"/>
      <c r="Z54" s="433"/>
      <c r="AA54" s="433"/>
      <c r="AB54" s="433"/>
    </row>
    <row r="55" spans="1:28" s="178" customFormat="1" ht="16.5" customHeight="1">
      <c r="A55" s="317">
        <v>5.5</v>
      </c>
      <c r="B55" s="332" t="str">
        <f>'[5]04'!B15</f>
        <v>Lê Thị Nguyệt</v>
      </c>
      <c r="C55" s="342">
        <f>'[5]04'!C15</f>
        <v>94</v>
      </c>
      <c r="D55" s="303">
        <f t="shared" si="1"/>
        <v>130</v>
      </c>
      <c r="E55" s="342">
        <f>'[5]04'!E15</f>
        <v>13</v>
      </c>
      <c r="F55" s="342">
        <f>'[5]04'!F15</f>
        <v>117</v>
      </c>
      <c r="G55" s="342">
        <f>'[5]04'!G15</f>
        <v>0</v>
      </c>
      <c r="H55" s="342">
        <f>'[5]04'!H15</f>
        <v>0</v>
      </c>
      <c r="I55" s="309">
        <f t="shared" si="31"/>
        <v>130</v>
      </c>
      <c r="J55" s="303">
        <f t="shared" si="32"/>
        <v>121</v>
      </c>
      <c r="K55" s="303">
        <f t="shared" si="33"/>
        <v>100</v>
      </c>
      <c r="L55" s="342">
        <f>'[5]04'!L15</f>
        <v>100</v>
      </c>
      <c r="M55" s="342">
        <f>'[5]04'!M15</f>
        <v>0</v>
      </c>
      <c r="N55" s="342">
        <f>'[5]04'!N15</f>
        <v>21</v>
      </c>
      <c r="O55" s="342">
        <f>'[5]04'!O15</f>
        <v>0</v>
      </c>
      <c r="P55" s="342">
        <f>'[5]04'!P15</f>
        <v>0</v>
      </c>
      <c r="Q55" s="342">
        <f>'[5]04'!Q15</f>
        <v>9</v>
      </c>
      <c r="R55" s="342">
        <f>'[5]04'!R15</f>
        <v>0</v>
      </c>
      <c r="S55" s="342">
        <f>'[5]04'!S15</f>
        <v>0</v>
      </c>
      <c r="T55" s="303">
        <f t="shared" si="35"/>
        <v>30</v>
      </c>
      <c r="U55" s="226">
        <f t="shared" si="36"/>
        <v>0.8264462809917356</v>
      </c>
      <c r="V55" s="352">
        <f t="shared" si="3"/>
        <v>0</v>
      </c>
      <c r="W55" s="352">
        <f>J57-K57-N57-O57-P57</f>
        <v>0</v>
      </c>
      <c r="X55" s="353">
        <f t="shared" si="5"/>
        <v>0</v>
      </c>
      <c r="Y55" s="433"/>
      <c r="Z55" s="433"/>
      <c r="AA55" s="433"/>
      <c r="AB55" s="433"/>
    </row>
    <row r="56" spans="1:28" s="178" customFormat="1" ht="16.5" customHeight="1">
      <c r="A56" s="317">
        <v>5.6</v>
      </c>
      <c r="B56" s="332" t="str">
        <f>'[5]04'!B16</f>
        <v>Mai Văn Trâm</v>
      </c>
      <c r="C56" s="342">
        <f>'[5]04'!C16</f>
        <v>40</v>
      </c>
      <c r="D56" s="303">
        <f t="shared" si="1"/>
        <v>40</v>
      </c>
      <c r="E56" s="342">
        <f>'[5]04'!E16</f>
        <v>0</v>
      </c>
      <c r="F56" s="342">
        <f>'[5]04'!F16</f>
        <v>40</v>
      </c>
      <c r="G56" s="342">
        <f>'[5]04'!G16</f>
        <v>0</v>
      </c>
      <c r="H56" s="342">
        <f>'[5]04'!H16</f>
        <v>0</v>
      </c>
      <c r="I56" s="309">
        <f>J56+Q56+R56+S56</f>
        <v>40</v>
      </c>
      <c r="J56" s="303">
        <f>SUM(K56,N56:P56)</f>
        <v>40</v>
      </c>
      <c r="K56" s="303">
        <f>L56+M56</f>
        <v>36</v>
      </c>
      <c r="L56" s="342">
        <f>'[5]04'!L16</f>
        <v>35</v>
      </c>
      <c r="M56" s="342">
        <f>'[5]04'!M16</f>
        <v>1</v>
      </c>
      <c r="N56" s="342">
        <f>'[5]04'!N16</f>
        <v>4</v>
      </c>
      <c r="O56" s="342">
        <f>'[5]04'!O16</f>
        <v>0</v>
      </c>
      <c r="P56" s="342">
        <f>'[5]04'!P16</f>
        <v>0</v>
      </c>
      <c r="Q56" s="342">
        <f>'[5]04'!Q16</f>
        <v>0</v>
      </c>
      <c r="R56" s="342">
        <f>'[5]04'!R16</f>
        <v>0</v>
      </c>
      <c r="S56" s="342">
        <f>'[5]04'!S16</f>
        <v>0</v>
      </c>
      <c r="T56" s="303">
        <f t="shared" si="35"/>
        <v>4</v>
      </c>
      <c r="U56" s="226">
        <f>IF(J56&lt;&gt;0,K56/J56,"")</f>
        <v>0.9</v>
      </c>
      <c r="V56" s="352">
        <f>D56-G56-H56-I56</f>
        <v>0</v>
      </c>
      <c r="W56" s="352">
        <f>J58-K58-N58-O58-P58</f>
        <v>0</v>
      </c>
      <c r="X56" s="353"/>
      <c r="Y56" s="433"/>
      <c r="Z56" s="433"/>
      <c r="AA56" s="433"/>
      <c r="AB56" s="433"/>
    </row>
    <row r="57" spans="1:28" s="178" customFormat="1" ht="16.5" customHeight="1">
      <c r="A57" s="323">
        <v>6</v>
      </c>
      <c r="B57" s="324" t="s">
        <v>334</v>
      </c>
      <c r="C57" s="325">
        <f>SUM(C58:C67)</f>
        <v>444</v>
      </c>
      <c r="D57" s="325">
        <f>E57+F57</f>
        <v>1213</v>
      </c>
      <c r="E57" s="325">
        <f>SUM(E58:E67)</f>
        <v>712</v>
      </c>
      <c r="F57" s="325">
        <f>SUM(F58:F67)</f>
        <v>501</v>
      </c>
      <c r="G57" s="325">
        <f>SUM(G58:G67)</f>
        <v>7</v>
      </c>
      <c r="H57" s="325">
        <f>SUM(H58:H67)</f>
        <v>1</v>
      </c>
      <c r="I57" s="325">
        <f>J57+Q57+R57+S57</f>
        <v>1205</v>
      </c>
      <c r="J57" s="325">
        <f>SUM(K57,N57:P57)</f>
        <v>798</v>
      </c>
      <c r="K57" s="325">
        <f>L57+M57</f>
        <v>424</v>
      </c>
      <c r="L57" s="325">
        <f aca="true" t="shared" si="37" ref="L57:S57">SUM(L58:L67)</f>
        <v>410</v>
      </c>
      <c r="M57" s="325">
        <f t="shared" si="37"/>
        <v>14</v>
      </c>
      <c r="N57" s="325">
        <f t="shared" si="37"/>
        <v>374</v>
      </c>
      <c r="O57" s="325">
        <f t="shared" si="37"/>
        <v>0</v>
      </c>
      <c r="P57" s="325">
        <f t="shared" si="37"/>
        <v>0</v>
      </c>
      <c r="Q57" s="325">
        <f t="shared" si="37"/>
        <v>347</v>
      </c>
      <c r="R57" s="325">
        <f t="shared" si="37"/>
        <v>57</v>
      </c>
      <c r="S57" s="325">
        <f t="shared" si="37"/>
        <v>3</v>
      </c>
      <c r="T57" s="325">
        <f t="shared" si="35"/>
        <v>781</v>
      </c>
      <c r="U57" s="326">
        <f>IF(J57&lt;&gt;0,K57/J57,"")</f>
        <v>0.531328320802005</v>
      </c>
      <c r="V57" s="352">
        <f t="shared" si="3"/>
        <v>0</v>
      </c>
      <c r="W57" s="352">
        <f t="shared" si="4"/>
        <v>0</v>
      </c>
      <c r="X57" s="353">
        <f t="shared" si="5"/>
        <v>0</v>
      </c>
      <c r="Y57" s="519">
        <f>C57-F57</f>
        <v>-57</v>
      </c>
      <c r="Z57" s="517"/>
      <c r="AA57" s="433"/>
      <c r="AB57" s="433"/>
    </row>
    <row r="58" spans="1:28" s="178" customFormat="1" ht="16.5" customHeight="1">
      <c r="A58" s="317">
        <v>6.1</v>
      </c>
      <c r="B58" s="247" t="str">
        <f>'[6]04'!B11</f>
        <v>Đỗ Văn Chuyên</v>
      </c>
      <c r="C58" s="340">
        <f>'[6]04'!C11</f>
        <v>6</v>
      </c>
      <c r="D58" s="303">
        <f>E58+F58</f>
        <v>6</v>
      </c>
      <c r="E58" s="340">
        <f>'[6]04'!E11</f>
        <v>0</v>
      </c>
      <c r="F58" s="340">
        <f>'[6]04'!F11</f>
        <v>6</v>
      </c>
      <c r="G58" s="340">
        <f>'[6]04'!G11</f>
        <v>0</v>
      </c>
      <c r="H58" s="340">
        <f>'[6]04'!H11</f>
        <v>0</v>
      </c>
      <c r="I58" s="309">
        <f aca="true" t="shared" si="38" ref="I58:I65">J58+Q58+R58+S58</f>
        <v>6</v>
      </c>
      <c r="J58" s="303">
        <f aca="true" t="shared" si="39" ref="J58:J65">SUM(K58,N58:P58)</f>
        <v>6</v>
      </c>
      <c r="K58" s="303">
        <f aca="true" t="shared" si="40" ref="K58:K65">L58+M58</f>
        <v>5</v>
      </c>
      <c r="L58" s="340">
        <f>'[6]04'!L11</f>
        <v>5</v>
      </c>
      <c r="M58" s="340">
        <f>'[6]04'!M11</f>
        <v>0</v>
      </c>
      <c r="N58" s="340">
        <f>'[6]04'!N11</f>
        <v>1</v>
      </c>
      <c r="O58" s="340">
        <f>'[6]04'!O11</f>
        <v>0</v>
      </c>
      <c r="P58" s="340">
        <f>'[6]04'!P11</f>
        <v>0</v>
      </c>
      <c r="Q58" s="340">
        <f>'[6]04'!Q11</f>
        <v>0</v>
      </c>
      <c r="R58" s="340">
        <f>'[6]04'!R11</f>
        <v>0</v>
      </c>
      <c r="S58" s="340">
        <f>'[6]04'!S11</f>
        <v>0</v>
      </c>
      <c r="T58" s="303">
        <f aca="true" t="shared" si="41" ref="T58:T65">SUM(N58:S58)</f>
        <v>1</v>
      </c>
      <c r="U58" s="226">
        <f aca="true" t="shared" si="42" ref="U58:U65">IF(J58&lt;&gt;0,K58/J58,"")</f>
        <v>0.8333333333333334</v>
      </c>
      <c r="V58" s="352">
        <f t="shared" si="3"/>
        <v>0</v>
      </c>
      <c r="W58" s="352">
        <f t="shared" si="4"/>
        <v>0</v>
      </c>
      <c r="X58" s="353">
        <f t="shared" si="5"/>
        <v>0</v>
      </c>
      <c r="Y58" s="433"/>
      <c r="Z58" s="433"/>
      <c r="AA58" s="433"/>
      <c r="AB58" s="433"/>
    </row>
    <row r="59" spans="1:28" s="178" customFormat="1" ht="16.5" customHeight="1">
      <c r="A59" s="317">
        <v>6.2</v>
      </c>
      <c r="B59" s="247" t="str">
        <f>'[6]04'!B12</f>
        <v>Đinh Văn Thái</v>
      </c>
      <c r="C59" s="340">
        <f>'[6]04'!C12</f>
        <v>50</v>
      </c>
      <c r="D59" s="303">
        <f t="shared" si="1"/>
        <v>195</v>
      </c>
      <c r="E59" s="340">
        <f>'[6]04'!E12</f>
        <v>134</v>
      </c>
      <c r="F59" s="340">
        <f>'[6]04'!F12</f>
        <v>61</v>
      </c>
      <c r="G59" s="340">
        <f>'[6]04'!G12</f>
        <v>2</v>
      </c>
      <c r="H59" s="340">
        <f>'[6]04'!H12</f>
        <v>0</v>
      </c>
      <c r="I59" s="309">
        <f t="shared" si="38"/>
        <v>193</v>
      </c>
      <c r="J59" s="303">
        <f t="shared" si="39"/>
        <v>107</v>
      </c>
      <c r="K59" s="303">
        <f t="shared" si="40"/>
        <v>54</v>
      </c>
      <c r="L59" s="340">
        <f>'[6]04'!L12</f>
        <v>53</v>
      </c>
      <c r="M59" s="340">
        <f>'[6]04'!M12</f>
        <v>1</v>
      </c>
      <c r="N59" s="340">
        <f>'[6]04'!N12</f>
        <v>53</v>
      </c>
      <c r="O59" s="340">
        <f>'[6]04'!O12</f>
        <v>0</v>
      </c>
      <c r="P59" s="340">
        <f>'[6]04'!P12</f>
        <v>0</v>
      </c>
      <c r="Q59" s="340">
        <f>'[6]04'!Q12</f>
        <v>72</v>
      </c>
      <c r="R59" s="340">
        <f>'[6]04'!R12</f>
        <v>14</v>
      </c>
      <c r="S59" s="340">
        <f>'[6]04'!S12</f>
        <v>0</v>
      </c>
      <c r="T59" s="303">
        <f t="shared" si="41"/>
        <v>139</v>
      </c>
      <c r="U59" s="226">
        <f t="shared" si="42"/>
        <v>0.5046728971962616</v>
      </c>
      <c r="V59" s="352">
        <f t="shared" si="3"/>
        <v>0</v>
      </c>
      <c r="W59" s="352">
        <f t="shared" si="4"/>
        <v>0</v>
      </c>
      <c r="X59" s="353">
        <f t="shared" si="5"/>
        <v>0</v>
      </c>
      <c r="Y59" s="433"/>
      <c r="Z59" s="433"/>
      <c r="AA59" s="433"/>
      <c r="AB59" s="433"/>
    </row>
    <row r="60" spans="1:28" s="178" customFormat="1" ht="16.5" customHeight="1">
      <c r="A60" s="317">
        <v>6.3</v>
      </c>
      <c r="B60" s="247" t="str">
        <f>'[6]04'!B13</f>
        <v>Nguyễn Tiến Dũng</v>
      </c>
      <c r="C60" s="340">
        <f>'[6]04'!C13</f>
        <v>40</v>
      </c>
      <c r="D60" s="303">
        <f t="shared" si="1"/>
        <v>205</v>
      </c>
      <c r="E60" s="340">
        <f>'[6]04'!E13</f>
        <v>157</v>
      </c>
      <c r="F60" s="340">
        <f>'[6]04'!F13</f>
        <v>48</v>
      </c>
      <c r="G60" s="340">
        <f>'[6]04'!G13</f>
        <v>0</v>
      </c>
      <c r="H60" s="340">
        <f>'[6]04'!H13</f>
        <v>0</v>
      </c>
      <c r="I60" s="309">
        <f t="shared" si="38"/>
        <v>205</v>
      </c>
      <c r="J60" s="303">
        <f t="shared" si="39"/>
        <v>98</v>
      </c>
      <c r="K60" s="303">
        <f t="shared" si="40"/>
        <v>40</v>
      </c>
      <c r="L60" s="340">
        <f>'[6]04'!L13</f>
        <v>38</v>
      </c>
      <c r="M60" s="340">
        <f>'[6]04'!M13</f>
        <v>2</v>
      </c>
      <c r="N60" s="340">
        <f>'[6]04'!N13</f>
        <v>58</v>
      </c>
      <c r="O60" s="340">
        <f>'[6]04'!O13</f>
        <v>0</v>
      </c>
      <c r="P60" s="340">
        <f>'[6]04'!P13</f>
        <v>0</v>
      </c>
      <c r="Q60" s="340">
        <f>'[6]04'!Q13</f>
        <v>81</v>
      </c>
      <c r="R60" s="340">
        <f>'[6]04'!R13</f>
        <v>26</v>
      </c>
      <c r="S60" s="340">
        <f>'[6]04'!S13</f>
        <v>0</v>
      </c>
      <c r="T60" s="303">
        <f t="shared" si="41"/>
        <v>165</v>
      </c>
      <c r="U60" s="226">
        <f t="shared" si="42"/>
        <v>0.40816326530612246</v>
      </c>
      <c r="V60" s="352">
        <f t="shared" si="3"/>
        <v>0</v>
      </c>
      <c r="W60" s="352">
        <f t="shared" si="4"/>
        <v>0</v>
      </c>
      <c r="X60" s="353">
        <f t="shared" si="5"/>
        <v>0</v>
      </c>
      <c r="Y60" s="433"/>
      <c r="Z60" s="433"/>
      <c r="AA60" s="433"/>
      <c r="AB60" s="433"/>
    </row>
    <row r="61" spans="1:28" s="178" customFormat="1" ht="16.5" customHeight="1">
      <c r="A61" s="317">
        <v>6.4</v>
      </c>
      <c r="B61" s="247" t="str">
        <f>'[6]04'!B14</f>
        <v>Đặng Đình Khôi</v>
      </c>
      <c r="C61" s="340">
        <f>'[6]04'!C14</f>
        <v>35</v>
      </c>
      <c r="D61" s="303">
        <f t="shared" si="1"/>
        <v>241</v>
      </c>
      <c r="E61" s="340">
        <f>'[6]04'!E14</f>
        <v>188</v>
      </c>
      <c r="F61" s="340">
        <f>'[6]04'!F14</f>
        <v>53</v>
      </c>
      <c r="G61" s="340">
        <f>'[6]04'!G14</f>
        <v>0</v>
      </c>
      <c r="H61" s="340">
        <f>'[6]04'!H14</f>
        <v>0</v>
      </c>
      <c r="I61" s="309">
        <f t="shared" si="38"/>
        <v>241</v>
      </c>
      <c r="J61" s="303">
        <f t="shared" si="39"/>
        <v>108</v>
      </c>
      <c r="K61" s="303">
        <f t="shared" si="40"/>
        <v>65</v>
      </c>
      <c r="L61" s="340">
        <f>'[6]04'!L14</f>
        <v>62</v>
      </c>
      <c r="M61" s="340">
        <f>'[6]04'!M14</f>
        <v>3</v>
      </c>
      <c r="N61" s="340">
        <f>'[6]04'!N14</f>
        <v>43</v>
      </c>
      <c r="O61" s="340">
        <f>'[6]04'!O14</f>
        <v>0</v>
      </c>
      <c r="P61" s="340">
        <f>'[6]04'!P14</f>
        <v>0</v>
      </c>
      <c r="Q61" s="340">
        <f>'[6]04'!Q14</f>
        <v>121</v>
      </c>
      <c r="R61" s="340">
        <f>'[6]04'!R14</f>
        <v>12</v>
      </c>
      <c r="S61" s="340">
        <f>'[6]04'!S14</f>
        <v>0</v>
      </c>
      <c r="T61" s="303">
        <f t="shared" si="41"/>
        <v>176</v>
      </c>
      <c r="U61" s="226">
        <f t="shared" si="42"/>
        <v>0.6018518518518519</v>
      </c>
      <c r="V61" s="352">
        <f t="shared" si="3"/>
        <v>0</v>
      </c>
      <c r="W61" s="352">
        <f t="shared" si="4"/>
        <v>0</v>
      </c>
      <c r="X61" s="353">
        <f t="shared" si="5"/>
        <v>0</v>
      </c>
      <c r="Y61" s="433"/>
      <c r="Z61" s="433"/>
      <c r="AA61" s="433"/>
      <c r="AB61" s="433"/>
    </row>
    <row r="62" spans="1:28" s="178" customFormat="1" ht="16.5" customHeight="1">
      <c r="A62" s="317">
        <v>6.5</v>
      </c>
      <c r="B62" s="247" t="str">
        <f>'[6]04'!B15</f>
        <v>Nguyễn Thị Minh Thủy</v>
      </c>
      <c r="C62" s="340">
        <f>'[6]04'!C15</f>
        <v>96</v>
      </c>
      <c r="D62" s="303">
        <f t="shared" si="1"/>
        <v>196</v>
      </c>
      <c r="E62" s="340">
        <f>'[6]04'!E15</f>
        <v>78</v>
      </c>
      <c r="F62" s="340">
        <f>'[6]04'!F15</f>
        <v>118</v>
      </c>
      <c r="G62" s="340">
        <f>'[6]04'!G15</f>
        <v>1</v>
      </c>
      <c r="H62" s="340">
        <f>'[6]04'!H15</f>
        <v>0</v>
      </c>
      <c r="I62" s="309">
        <f t="shared" si="38"/>
        <v>195</v>
      </c>
      <c r="J62" s="303">
        <f t="shared" si="39"/>
        <v>164</v>
      </c>
      <c r="K62" s="303">
        <f t="shared" si="40"/>
        <v>104</v>
      </c>
      <c r="L62" s="340">
        <f>'[6]04'!L15</f>
        <v>97</v>
      </c>
      <c r="M62" s="340">
        <f>'[6]04'!M15</f>
        <v>7</v>
      </c>
      <c r="N62" s="340">
        <f>'[6]04'!N15</f>
        <v>60</v>
      </c>
      <c r="O62" s="340">
        <f>'[6]04'!O15</f>
        <v>0</v>
      </c>
      <c r="P62" s="340">
        <f>'[6]04'!P15</f>
        <v>0</v>
      </c>
      <c r="Q62" s="340">
        <f>'[6]04'!Q15</f>
        <v>31</v>
      </c>
      <c r="R62" s="340">
        <f>'[6]04'!R15</f>
        <v>0</v>
      </c>
      <c r="S62" s="340">
        <f>'[6]04'!S15</f>
        <v>0</v>
      </c>
      <c r="T62" s="303">
        <f t="shared" si="41"/>
        <v>91</v>
      </c>
      <c r="U62" s="226">
        <f t="shared" si="42"/>
        <v>0.6341463414634146</v>
      </c>
      <c r="V62" s="352">
        <f t="shared" si="3"/>
        <v>0</v>
      </c>
      <c r="W62" s="352">
        <f t="shared" si="4"/>
        <v>0</v>
      </c>
      <c r="X62" s="353">
        <f t="shared" si="5"/>
        <v>0</v>
      </c>
      <c r="Y62" s="433"/>
      <c r="Z62" s="433"/>
      <c r="AA62" s="433"/>
      <c r="AB62" s="433"/>
    </row>
    <row r="63" spans="1:28" s="178" customFormat="1" ht="16.5" customHeight="1">
      <c r="A63" s="317">
        <v>6.6</v>
      </c>
      <c r="B63" s="247" t="str">
        <f>'[6]04'!B16</f>
        <v>Thân Hải Nam</v>
      </c>
      <c r="C63" s="340">
        <f>'[6]04'!C16</f>
        <v>77</v>
      </c>
      <c r="D63" s="303">
        <f t="shared" si="1"/>
        <v>118</v>
      </c>
      <c r="E63" s="340">
        <f>'[6]04'!E16</f>
        <v>41</v>
      </c>
      <c r="F63" s="340">
        <f>'[6]04'!F16</f>
        <v>77</v>
      </c>
      <c r="G63" s="340">
        <f>'[6]04'!G16</f>
        <v>2</v>
      </c>
      <c r="H63" s="340">
        <f>'[6]04'!H16</f>
        <v>0</v>
      </c>
      <c r="I63" s="309">
        <f t="shared" si="38"/>
        <v>116</v>
      </c>
      <c r="J63" s="303">
        <f t="shared" si="39"/>
        <v>103</v>
      </c>
      <c r="K63" s="303">
        <f t="shared" si="40"/>
        <v>61</v>
      </c>
      <c r="L63" s="340">
        <f>'[6]04'!L16</f>
        <v>61</v>
      </c>
      <c r="M63" s="340">
        <f>'[6]04'!M16</f>
        <v>0</v>
      </c>
      <c r="N63" s="340">
        <f>'[6]04'!N16</f>
        <v>42</v>
      </c>
      <c r="O63" s="340">
        <f>'[6]04'!O16</f>
        <v>0</v>
      </c>
      <c r="P63" s="340">
        <f>'[6]04'!P16</f>
        <v>0</v>
      </c>
      <c r="Q63" s="340">
        <f>'[6]04'!Q16</f>
        <v>13</v>
      </c>
      <c r="R63" s="340">
        <f>'[6]04'!R16</f>
        <v>0</v>
      </c>
      <c r="S63" s="340">
        <f>'[6]04'!S16</f>
        <v>0</v>
      </c>
      <c r="T63" s="303">
        <f t="shared" si="41"/>
        <v>55</v>
      </c>
      <c r="U63" s="226">
        <f t="shared" si="42"/>
        <v>0.5922330097087378</v>
      </c>
      <c r="V63" s="352">
        <f t="shared" si="3"/>
        <v>0</v>
      </c>
      <c r="W63" s="352">
        <f t="shared" si="4"/>
        <v>0</v>
      </c>
      <c r="X63" s="353">
        <f t="shared" si="5"/>
        <v>0</v>
      </c>
      <c r="Y63" s="433"/>
      <c r="Z63" s="433"/>
      <c r="AA63" s="433"/>
      <c r="AB63" s="433"/>
    </row>
    <row r="64" spans="1:28" s="178" customFormat="1" ht="16.5" customHeight="1">
      <c r="A64" s="317">
        <v>6.7</v>
      </c>
      <c r="B64" s="247" t="str">
        <f>'[6]04'!B17</f>
        <v>Bùi Duy Hiểu</v>
      </c>
      <c r="C64" s="340">
        <f>'[6]04'!C17</f>
        <v>85</v>
      </c>
      <c r="D64" s="303">
        <f t="shared" si="1"/>
        <v>138</v>
      </c>
      <c r="E64" s="340">
        <f>'[6]04'!E17</f>
        <v>56</v>
      </c>
      <c r="F64" s="340">
        <f>'[6]04'!F17</f>
        <v>82</v>
      </c>
      <c r="G64" s="340">
        <f>'[6]04'!G17</f>
        <v>2</v>
      </c>
      <c r="H64" s="340">
        <f>'[6]04'!H17</f>
        <v>1</v>
      </c>
      <c r="I64" s="309">
        <f t="shared" si="38"/>
        <v>135</v>
      </c>
      <c r="J64" s="303">
        <f t="shared" si="39"/>
        <v>117</v>
      </c>
      <c r="K64" s="303">
        <f t="shared" si="40"/>
        <v>74</v>
      </c>
      <c r="L64" s="340">
        <f>'[6]04'!L17</f>
        <v>74</v>
      </c>
      <c r="M64" s="340">
        <f>'[6]04'!M17</f>
        <v>0</v>
      </c>
      <c r="N64" s="340">
        <f>'[6]04'!N17</f>
        <v>43</v>
      </c>
      <c r="O64" s="340">
        <f>'[6]04'!O17</f>
        <v>0</v>
      </c>
      <c r="P64" s="340">
        <f>'[6]04'!P17</f>
        <v>0</v>
      </c>
      <c r="Q64" s="340">
        <f>'[6]04'!Q17</f>
        <v>15</v>
      </c>
      <c r="R64" s="340">
        <f>'[6]04'!R17</f>
        <v>0</v>
      </c>
      <c r="S64" s="340">
        <f>'[6]04'!S17</f>
        <v>3</v>
      </c>
      <c r="T64" s="303">
        <f t="shared" si="41"/>
        <v>61</v>
      </c>
      <c r="U64" s="226">
        <f t="shared" si="42"/>
        <v>0.6324786324786325</v>
      </c>
      <c r="V64" s="352">
        <f t="shared" si="3"/>
        <v>0</v>
      </c>
      <c r="W64" s="352">
        <f t="shared" si="4"/>
        <v>0</v>
      </c>
      <c r="X64" s="353">
        <f t="shared" si="5"/>
        <v>0</v>
      </c>
      <c r="Y64" s="433"/>
      <c r="Z64" s="433"/>
      <c r="AA64" s="433"/>
      <c r="AB64" s="433"/>
    </row>
    <row r="65" spans="1:28" s="178" customFormat="1" ht="16.5" customHeight="1">
      <c r="A65" s="317">
        <v>6.8</v>
      </c>
      <c r="B65" s="247" t="str">
        <f>'[6]04'!B18</f>
        <v>Đỗ Võ Hà</v>
      </c>
      <c r="C65" s="340">
        <f>'[6]04'!C18</f>
        <v>55</v>
      </c>
      <c r="D65" s="303">
        <f t="shared" si="1"/>
        <v>114</v>
      </c>
      <c r="E65" s="340">
        <f>'[6]04'!E18</f>
        <v>58</v>
      </c>
      <c r="F65" s="340">
        <f>'[6]04'!F18</f>
        <v>56</v>
      </c>
      <c r="G65" s="340">
        <f>'[6]04'!G18</f>
        <v>0</v>
      </c>
      <c r="H65" s="340">
        <f>'[6]04'!H18</f>
        <v>0</v>
      </c>
      <c r="I65" s="309">
        <f t="shared" si="38"/>
        <v>114</v>
      </c>
      <c r="J65" s="303">
        <f t="shared" si="39"/>
        <v>95</v>
      </c>
      <c r="K65" s="303">
        <f t="shared" si="40"/>
        <v>21</v>
      </c>
      <c r="L65" s="340">
        <f>'[6]04'!L18</f>
        <v>20</v>
      </c>
      <c r="M65" s="340">
        <f>'[6]04'!M18</f>
        <v>1</v>
      </c>
      <c r="N65" s="340">
        <f>'[6]04'!N18</f>
        <v>74</v>
      </c>
      <c r="O65" s="340">
        <f>'[6]04'!O18</f>
        <v>0</v>
      </c>
      <c r="P65" s="340">
        <f>'[6]04'!P18</f>
        <v>0</v>
      </c>
      <c r="Q65" s="340">
        <f>'[6]04'!Q18</f>
        <v>14</v>
      </c>
      <c r="R65" s="340">
        <f>'[6]04'!R18</f>
        <v>5</v>
      </c>
      <c r="S65" s="340">
        <f>'[6]04'!S18</f>
        <v>0</v>
      </c>
      <c r="T65" s="303">
        <f t="shared" si="41"/>
        <v>93</v>
      </c>
      <c r="U65" s="226">
        <f t="shared" si="42"/>
        <v>0.22105263157894736</v>
      </c>
      <c r="V65" s="352">
        <f t="shared" si="3"/>
        <v>0</v>
      </c>
      <c r="W65" s="352">
        <f t="shared" si="4"/>
        <v>0</v>
      </c>
      <c r="X65" s="353">
        <f t="shared" si="5"/>
        <v>0</v>
      </c>
      <c r="Y65" s="433"/>
      <c r="Z65" s="433"/>
      <c r="AA65" s="433"/>
      <c r="AB65" s="433"/>
    </row>
    <row r="66" spans="1:28" s="178" customFormat="1" ht="16.5" customHeight="1" hidden="1">
      <c r="A66" s="317"/>
      <c r="B66" s="247"/>
      <c r="C66" s="340">
        <f>'[6]04'!C19</f>
        <v>0</v>
      </c>
      <c r="D66" s="303">
        <f t="shared" si="1"/>
        <v>0</v>
      </c>
      <c r="E66" s="340">
        <f>'[6]04'!E19</f>
        <v>0</v>
      </c>
      <c r="F66" s="340">
        <f>'[6]04'!F19</f>
        <v>0</v>
      </c>
      <c r="G66" s="340">
        <f>'[6]04'!G19</f>
        <v>0</v>
      </c>
      <c r="H66" s="340">
        <f>'[6]04'!H19</f>
        <v>0</v>
      </c>
      <c r="I66" s="309">
        <f>J66+Q66+R66+S66</f>
        <v>0</v>
      </c>
      <c r="J66" s="303">
        <f>SUM(K66,N66:P66)</f>
        <v>0</v>
      </c>
      <c r="K66" s="303">
        <f>L66+M66</f>
        <v>0</v>
      </c>
      <c r="L66" s="340">
        <f>'[6]04'!L19</f>
        <v>0</v>
      </c>
      <c r="M66" s="340">
        <f>'[6]04'!M19</f>
        <v>0</v>
      </c>
      <c r="N66" s="340">
        <f>'[6]04'!N19</f>
        <v>0</v>
      </c>
      <c r="O66" s="340">
        <f>'[6]04'!O19</f>
        <v>0</v>
      </c>
      <c r="P66" s="340">
        <f>'[6]04'!P19</f>
        <v>0</v>
      </c>
      <c r="Q66" s="340">
        <f>'[6]04'!Q19</f>
        <v>0</v>
      </c>
      <c r="R66" s="340">
        <f>'[6]04'!R19</f>
        <v>0</v>
      </c>
      <c r="S66" s="340">
        <f>'[6]04'!S19</f>
        <v>0</v>
      </c>
      <c r="T66" s="303">
        <f>SUM(N66:S66)</f>
        <v>0</v>
      </c>
      <c r="U66" s="226">
        <f>IF(J66&lt;&gt;0,K66/J66,"")</f>
      </c>
      <c r="V66" s="352">
        <f t="shared" si="3"/>
        <v>0</v>
      </c>
      <c r="W66" s="352">
        <f t="shared" si="4"/>
        <v>0</v>
      </c>
      <c r="X66" s="353">
        <f t="shared" si="5"/>
        <v>0</v>
      </c>
      <c r="Y66" s="433"/>
      <c r="Z66" s="433"/>
      <c r="AA66" s="433"/>
      <c r="AB66" s="433"/>
    </row>
    <row r="67" spans="1:28" s="178" customFormat="1" ht="16.5" customHeight="1" hidden="1">
      <c r="A67" s="322"/>
      <c r="B67" s="247"/>
      <c r="C67" s="340">
        <f>'[6]04'!C20</f>
        <v>0</v>
      </c>
      <c r="D67" s="303">
        <f t="shared" si="1"/>
        <v>0</v>
      </c>
      <c r="E67" s="340">
        <f>'[6]04'!E20</f>
        <v>0</v>
      </c>
      <c r="F67" s="340">
        <f>'[6]04'!F20</f>
        <v>0</v>
      </c>
      <c r="G67" s="340">
        <f>'[6]04'!G20</f>
        <v>0</v>
      </c>
      <c r="H67" s="340">
        <f>'[6]04'!H20</f>
        <v>0</v>
      </c>
      <c r="I67" s="309">
        <f>J67+Q67+R67+S67</f>
        <v>0</v>
      </c>
      <c r="J67" s="303">
        <f>SUM(K67,N67:P67)</f>
        <v>0</v>
      </c>
      <c r="K67" s="303">
        <f>L67+M67</f>
        <v>0</v>
      </c>
      <c r="L67" s="340">
        <f>'[6]04'!L20</f>
        <v>0</v>
      </c>
      <c r="M67" s="340">
        <f>'[6]04'!M20</f>
        <v>0</v>
      </c>
      <c r="N67" s="340">
        <f>'[6]04'!N20</f>
        <v>0</v>
      </c>
      <c r="O67" s="340">
        <f>'[6]04'!O20</f>
        <v>0</v>
      </c>
      <c r="P67" s="340">
        <f>'[6]04'!P20</f>
        <v>0</v>
      </c>
      <c r="Q67" s="340">
        <f>'[6]04'!Q20</f>
        <v>0</v>
      </c>
      <c r="R67" s="340">
        <f>'[6]04'!R20</f>
        <v>0</v>
      </c>
      <c r="S67" s="340">
        <f>'[6]04'!S20</f>
        <v>0</v>
      </c>
      <c r="T67" s="303">
        <f>SUM(N67:S67)</f>
        <v>0</v>
      </c>
      <c r="U67" s="226">
        <f>IF(J67&lt;&gt;0,K67/J67,"")</f>
      </c>
      <c r="V67" s="352">
        <f t="shared" si="3"/>
        <v>0</v>
      </c>
      <c r="W67" s="352">
        <f t="shared" si="4"/>
        <v>0</v>
      </c>
      <c r="X67" s="353">
        <f t="shared" si="5"/>
        <v>0</v>
      </c>
      <c r="Y67" s="433"/>
      <c r="Z67" s="433"/>
      <c r="AA67" s="433"/>
      <c r="AB67" s="433"/>
    </row>
    <row r="68" spans="1:28" s="178" customFormat="1" ht="16.5" customHeight="1">
      <c r="A68" s="323">
        <v>7</v>
      </c>
      <c r="B68" s="324" t="s">
        <v>332</v>
      </c>
      <c r="C68" s="325">
        <f>SUM(C69:C80)</f>
        <v>963</v>
      </c>
      <c r="D68" s="325">
        <f t="shared" si="1"/>
        <v>2090</v>
      </c>
      <c r="E68" s="325">
        <f>SUM(E69:E80)</f>
        <v>1127</v>
      </c>
      <c r="F68" s="325">
        <f>SUM(F69:F80)</f>
        <v>963</v>
      </c>
      <c r="G68" s="325">
        <f>SUM(G69:G80)</f>
        <v>21</v>
      </c>
      <c r="H68" s="325">
        <f>SUM(H69:H80)</f>
        <v>1</v>
      </c>
      <c r="I68" s="325">
        <f>J68+Q68+R68+S68</f>
        <v>2068</v>
      </c>
      <c r="J68" s="325">
        <f>SUM(K68,N68:P68)</f>
        <v>1543</v>
      </c>
      <c r="K68" s="325">
        <f>L68+M68</f>
        <v>751</v>
      </c>
      <c r="L68" s="325">
        <f>SUM(L69:L80)</f>
        <v>726</v>
      </c>
      <c r="M68" s="325">
        <f aca="true" t="shared" si="43" ref="M68:S68">SUM(M69:M80)</f>
        <v>25</v>
      </c>
      <c r="N68" s="325">
        <f t="shared" si="43"/>
        <v>790</v>
      </c>
      <c r="O68" s="325">
        <f t="shared" si="43"/>
        <v>1</v>
      </c>
      <c r="P68" s="325">
        <f t="shared" si="43"/>
        <v>1</v>
      </c>
      <c r="Q68" s="325">
        <f t="shared" si="43"/>
        <v>464</v>
      </c>
      <c r="R68" s="325">
        <f t="shared" si="43"/>
        <v>55</v>
      </c>
      <c r="S68" s="325">
        <f t="shared" si="43"/>
        <v>6</v>
      </c>
      <c r="T68" s="325">
        <f>SUM(N68:S68)</f>
        <v>1317</v>
      </c>
      <c r="U68" s="326">
        <f>IF(J68&lt;&gt;0,K68/J68,"")</f>
        <v>0.4867141931302657</v>
      </c>
      <c r="V68" s="352">
        <f t="shared" si="3"/>
        <v>0</v>
      </c>
      <c r="W68" s="352">
        <f t="shared" si="4"/>
        <v>0</v>
      </c>
      <c r="X68" s="353">
        <f t="shared" si="5"/>
        <v>0</v>
      </c>
      <c r="Y68" s="519">
        <f>C68-F68</f>
        <v>0</v>
      </c>
      <c r="Z68" s="517"/>
      <c r="AA68" s="433"/>
      <c r="AB68" s="433"/>
    </row>
    <row r="69" spans="1:28" s="178" customFormat="1" ht="16.5" customHeight="1">
      <c r="A69" s="317">
        <v>7.1</v>
      </c>
      <c r="B69" s="247" t="str">
        <f>'[7]04'!B11</f>
        <v>Nguyễn Nguyên Bùi</v>
      </c>
      <c r="C69" s="340">
        <f>'[7]04'!C11</f>
        <v>68</v>
      </c>
      <c r="D69" s="303">
        <f t="shared" si="1"/>
        <v>184</v>
      </c>
      <c r="E69" s="340">
        <f>'[7]04'!E11</f>
        <v>116</v>
      </c>
      <c r="F69" s="340">
        <f>'[7]04'!F11</f>
        <v>68</v>
      </c>
      <c r="G69" s="340">
        <f>'[7]04'!G11</f>
        <v>0</v>
      </c>
      <c r="H69" s="340">
        <f>'[7]04'!H11</f>
        <v>0</v>
      </c>
      <c r="I69" s="309">
        <f aca="true" t="shared" si="44" ref="I69:I77">J69+Q69+R69+S69</f>
        <v>184</v>
      </c>
      <c r="J69" s="303">
        <f aca="true" t="shared" si="45" ref="J69:J77">SUM(K69,N69:P69)</f>
        <v>125</v>
      </c>
      <c r="K69" s="303">
        <f aca="true" t="shared" si="46" ref="K69:K77">L69+M69</f>
        <v>69</v>
      </c>
      <c r="L69" s="340">
        <f>'[7]04'!L11</f>
        <v>49</v>
      </c>
      <c r="M69" s="340">
        <f>'[7]04'!M11</f>
        <v>20</v>
      </c>
      <c r="N69" s="340">
        <f>'[7]04'!N11</f>
        <v>56</v>
      </c>
      <c r="O69" s="340">
        <f>'[7]04'!O11</f>
        <v>0</v>
      </c>
      <c r="P69" s="340">
        <f>'[7]04'!P11</f>
        <v>0</v>
      </c>
      <c r="Q69" s="340">
        <f>'[7]04'!Q11</f>
        <v>48</v>
      </c>
      <c r="R69" s="340">
        <f>'[7]04'!R11</f>
        <v>8</v>
      </c>
      <c r="S69" s="340">
        <f>'[7]04'!S11</f>
        <v>3</v>
      </c>
      <c r="T69" s="303">
        <f aca="true" t="shared" si="47" ref="T69:T77">SUM(N69:S69)</f>
        <v>115</v>
      </c>
      <c r="U69" s="226">
        <f aca="true" t="shared" si="48" ref="U69:U77">IF(J69&lt;&gt;0,K69/J69,"")</f>
        <v>0.552</v>
      </c>
      <c r="V69" s="352">
        <f t="shared" si="3"/>
        <v>0</v>
      </c>
      <c r="W69" s="352">
        <f t="shared" si="4"/>
        <v>0</v>
      </c>
      <c r="X69" s="353">
        <f t="shared" si="5"/>
        <v>0</v>
      </c>
      <c r="Y69" s="433"/>
      <c r="Z69" s="433"/>
      <c r="AA69" s="433"/>
      <c r="AB69" s="433"/>
    </row>
    <row r="70" spans="1:28" s="178" customFormat="1" ht="16.5" customHeight="1">
      <c r="A70" s="317">
        <v>7.2</v>
      </c>
      <c r="B70" s="247" t="str">
        <f>'[7]04'!B12</f>
        <v>Nguyễn Ngọc Chung</v>
      </c>
      <c r="C70" s="340">
        <f>'[7]04'!C12</f>
        <v>38</v>
      </c>
      <c r="D70" s="303">
        <f t="shared" si="1"/>
        <v>186</v>
      </c>
      <c r="E70" s="340">
        <f>'[7]04'!E12</f>
        <v>148</v>
      </c>
      <c r="F70" s="340">
        <f>'[7]04'!F12</f>
        <v>38</v>
      </c>
      <c r="G70" s="340">
        <f>'[7]04'!G12</f>
        <v>2</v>
      </c>
      <c r="H70" s="340">
        <f>'[7]04'!H12</f>
        <v>0</v>
      </c>
      <c r="I70" s="309">
        <f t="shared" si="44"/>
        <v>184</v>
      </c>
      <c r="J70" s="303">
        <f t="shared" si="45"/>
        <v>104</v>
      </c>
      <c r="K70" s="303">
        <f t="shared" si="46"/>
        <v>48</v>
      </c>
      <c r="L70" s="340">
        <f>'[7]04'!L12</f>
        <v>48</v>
      </c>
      <c r="M70" s="340">
        <f>'[7]04'!M12</f>
        <v>0</v>
      </c>
      <c r="N70" s="340">
        <f>'[7]04'!N12</f>
        <v>56</v>
      </c>
      <c r="O70" s="340">
        <f>'[7]04'!O12</f>
        <v>0</v>
      </c>
      <c r="P70" s="340">
        <f>'[7]04'!P12</f>
        <v>0</v>
      </c>
      <c r="Q70" s="340">
        <f>'[7]04'!Q12</f>
        <v>72</v>
      </c>
      <c r="R70" s="340">
        <f>'[7]04'!R12</f>
        <v>7</v>
      </c>
      <c r="S70" s="340">
        <f>'[7]04'!S12</f>
        <v>1</v>
      </c>
      <c r="T70" s="303">
        <f t="shared" si="47"/>
        <v>136</v>
      </c>
      <c r="U70" s="226">
        <f t="shared" si="48"/>
        <v>0.46153846153846156</v>
      </c>
      <c r="V70" s="352">
        <f t="shared" si="3"/>
        <v>0</v>
      </c>
      <c r="W70" s="352">
        <f t="shared" si="4"/>
        <v>0</v>
      </c>
      <c r="X70" s="353">
        <f t="shared" si="5"/>
        <v>0</v>
      </c>
      <c r="Y70" s="433"/>
      <c r="Z70" s="433"/>
      <c r="AA70" s="433"/>
      <c r="AB70" s="433"/>
    </row>
    <row r="71" spans="1:28" s="178" customFormat="1" ht="16.5" customHeight="1">
      <c r="A71" s="317">
        <v>7.3</v>
      </c>
      <c r="B71" s="247" t="str">
        <f>'[7]04'!B13</f>
        <v>Châu Văn Hiển</v>
      </c>
      <c r="C71" s="340">
        <f>'[7]04'!C13</f>
        <v>47</v>
      </c>
      <c r="D71" s="303">
        <f t="shared" si="1"/>
        <v>139</v>
      </c>
      <c r="E71" s="340">
        <f>'[7]04'!E13</f>
        <v>92</v>
      </c>
      <c r="F71" s="340">
        <f>'[7]04'!F13</f>
        <v>47</v>
      </c>
      <c r="G71" s="340">
        <f>'[7]04'!G13</f>
        <v>2</v>
      </c>
      <c r="H71" s="340">
        <f>'[7]04'!H13</f>
        <v>0</v>
      </c>
      <c r="I71" s="309">
        <f t="shared" si="44"/>
        <v>137</v>
      </c>
      <c r="J71" s="303">
        <f t="shared" si="45"/>
        <v>92</v>
      </c>
      <c r="K71" s="303">
        <f t="shared" si="46"/>
        <v>50</v>
      </c>
      <c r="L71" s="340">
        <f>'[7]04'!L13</f>
        <v>50</v>
      </c>
      <c r="M71" s="340">
        <f>'[7]04'!M13</f>
        <v>0</v>
      </c>
      <c r="N71" s="340">
        <f>'[7]04'!N13</f>
        <v>42</v>
      </c>
      <c r="O71" s="340">
        <f>'[7]04'!O13</f>
        <v>0</v>
      </c>
      <c r="P71" s="340">
        <f>'[7]04'!P13</f>
        <v>0</v>
      </c>
      <c r="Q71" s="340">
        <f>'[7]04'!Q13</f>
        <v>43</v>
      </c>
      <c r="R71" s="340">
        <f>'[7]04'!R13</f>
        <v>2</v>
      </c>
      <c r="S71" s="340">
        <f>'[7]04'!S13</f>
        <v>0</v>
      </c>
      <c r="T71" s="303">
        <f t="shared" si="47"/>
        <v>87</v>
      </c>
      <c r="U71" s="226">
        <f t="shared" si="48"/>
        <v>0.5434782608695652</v>
      </c>
      <c r="V71" s="352">
        <f t="shared" si="3"/>
        <v>0</v>
      </c>
      <c r="W71" s="352">
        <f t="shared" si="4"/>
        <v>0</v>
      </c>
      <c r="X71" s="353">
        <f t="shared" si="5"/>
        <v>0</v>
      </c>
      <c r="Y71" s="433"/>
      <c r="Z71" s="433"/>
      <c r="AA71" s="433"/>
      <c r="AB71" s="433"/>
    </row>
    <row r="72" spans="1:28" s="178" customFormat="1" ht="16.5" customHeight="1">
      <c r="A72" s="317">
        <v>7.4</v>
      </c>
      <c r="B72" s="247" t="str">
        <f>'[7]04'!B14</f>
        <v>Nguyễn Ngọc Long</v>
      </c>
      <c r="C72" s="340">
        <f>'[7]04'!C14</f>
        <v>0</v>
      </c>
      <c r="D72" s="303">
        <f t="shared" si="1"/>
        <v>76</v>
      </c>
      <c r="E72" s="340">
        <f>'[7]04'!E14</f>
        <v>76</v>
      </c>
      <c r="F72" s="340">
        <f>'[7]04'!F14</f>
        <v>0</v>
      </c>
      <c r="G72" s="340">
        <f>'[7]04'!G14</f>
        <v>0</v>
      </c>
      <c r="H72" s="340">
        <f>'[7]04'!H14</f>
        <v>0</v>
      </c>
      <c r="I72" s="309">
        <f t="shared" si="44"/>
        <v>76</v>
      </c>
      <c r="J72" s="303">
        <f t="shared" si="45"/>
        <v>71</v>
      </c>
      <c r="K72" s="303">
        <f t="shared" si="46"/>
        <v>5</v>
      </c>
      <c r="L72" s="340">
        <f>'[7]04'!L14</f>
        <v>5</v>
      </c>
      <c r="M72" s="340">
        <f>'[7]04'!M14</f>
        <v>0</v>
      </c>
      <c r="N72" s="340">
        <f>'[7]04'!N14</f>
        <v>66</v>
      </c>
      <c r="O72" s="340">
        <f>'[7]04'!O14</f>
        <v>0</v>
      </c>
      <c r="P72" s="340">
        <f>'[7]04'!P14</f>
        <v>0</v>
      </c>
      <c r="Q72" s="340">
        <f>'[7]04'!Q14</f>
        <v>5</v>
      </c>
      <c r="R72" s="340">
        <f>'[7]04'!R14</f>
        <v>0</v>
      </c>
      <c r="S72" s="340">
        <f>'[7]04'!S14</f>
        <v>0</v>
      </c>
      <c r="T72" s="303">
        <f t="shared" si="47"/>
        <v>71</v>
      </c>
      <c r="U72" s="226">
        <f t="shared" si="48"/>
        <v>0.07042253521126761</v>
      </c>
      <c r="V72" s="352">
        <f t="shared" si="3"/>
        <v>0</v>
      </c>
      <c r="W72" s="352">
        <f t="shared" si="4"/>
        <v>0</v>
      </c>
      <c r="X72" s="353">
        <f t="shared" si="5"/>
        <v>0</v>
      </c>
      <c r="Y72" s="433"/>
      <c r="Z72" s="433"/>
      <c r="AA72" s="433"/>
      <c r="AB72" s="433"/>
    </row>
    <row r="73" spans="1:28" s="178" customFormat="1" ht="16.5" customHeight="1">
      <c r="A73" s="317">
        <v>7.5</v>
      </c>
      <c r="B73" s="247" t="str">
        <f>'[7]04'!B15</f>
        <v>Lê Thị Kiều Hạnh</v>
      </c>
      <c r="C73" s="340">
        <f>'[7]04'!C15</f>
        <v>106</v>
      </c>
      <c r="D73" s="303">
        <f t="shared" si="1"/>
        <v>183</v>
      </c>
      <c r="E73" s="340">
        <f>'[7]04'!E15</f>
        <v>77</v>
      </c>
      <c r="F73" s="340">
        <f>'[7]04'!F15</f>
        <v>106</v>
      </c>
      <c r="G73" s="340">
        <f>'[7]04'!G15</f>
        <v>1</v>
      </c>
      <c r="H73" s="340">
        <f>'[7]04'!H15</f>
        <v>0</v>
      </c>
      <c r="I73" s="309">
        <f t="shared" si="44"/>
        <v>182</v>
      </c>
      <c r="J73" s="303">
        <f t="shared" si="45"/>
        <v>154</v>
      </c>
      <c r="K73" s="303">
        <f t="shared" si="46"/>
        <v>76</v>
      </c>
      <c r="L73" s="340">
        <f>'[7]04'!L15</f>
        <v>76</v>
      </c>
      <c r="M73" s="340">
        <f>'[7]04'!M15</f>
        <v>0</v>
      </c>
      <c r="N73" s="340">
        <f>'[7]04'!N15</f>
        <v>76</v>
      </c>
      <c r="O73" s="340">
        <f>'[7]04'!O15</f>
        <v>1</v>
      </c>
      <c r="P73" s="340">
        <f>'[7]04'!P15</f>
        <v>1</v>
      </c>
      <c r="Q73" s="340">
        <f>'[7]04'!Q15</f>
        <v>22</v>
      </c>
      <c r="R73" s="340">
        <f>'[7]04'!R15</f>
        <v>5</v>
      </c>
      <c r="S73" s="340">
        <f>'[7]04'!S15</f>
        <v>1</v>
      </c>
      <c r="T73" s="303">
        <f t="shared" si="47"/>
        <v>106</v>
      </c>
      <c r="U73" s="226">
        <f t="shared" si="48"/>
        <v>0.4935064935064935</v>
      </c>
      <c r="V73" s="352">
        <f t="shared" si="3"/>
        <v>0</v>
      </c>
      <c r="W73" s="352">
        <f t="shared" si="4"/>
        <v>0</v>
      </c>
      <c r="X73" s="353">
        <f t="shared" si="5"/>
        <v>0</v>
      </c>
      <c r="Y73" s="433"/>
      <c r="Z73" s="433"/>
      <c r="AA73" s="433"/>
      <c r="AB73" s="433"/>
    </row>
    <row r="74" spans="1:28" s="178" customFormat="1" ht="16.5" customHeight="1">
      <c r="A74" s="317">
        <v>7.6</v>
      </c>
      <c r="B74" s="247" t="str">
        <f>'[7]04'!B16</f>
        <v>Hoàng Thị Lan Anh</v>
      </c>
      <c r="C74" s="340">
        <f>'[7]04'!C16</f>
        <v>77</v>
      </c>
      <c r="D74" s="303">
        <f t="shared" si="1"/>
        <v>139</v>
      </c>
      <c r="E74" s="340">
        <f>'[7]04'!E16</f>
        <v>62</v>
      </c>
      <c r="F74" s="340">
        <f>'[7]04'!F16</f>
        <v>77</v>
      </c>
      <c r="G74" s="340">
        <f>'[7]04'!G16</f>
        <v>1</v>
      </c>
      <c r="H74" s="340">
        <f>'[7]04'!H16</f>
        <v>0</v>
      </c>
      <c r="I74" s="309">
        <f t="shared" si="44"/>
        <v>138</v>
      </c>
      <c r="J74" s="303">
        <f t="shared" si="45"/>
        <v>102</v>
      </c>
      <c r="K74" s="303">
        <f t="shared" si="46"/>
        <v>67</v>
      </c>
      <c r="L74" s="340">
        <f>'[7]04'!L16</f>
        <v>67</v>
      </c>
      <c r="M74" s="340">
        <f>'[7]04'!M16</f>
        <v>0</v>
      </c>
      <c r="N74" s="340">
        <f>'[7]04'!N16</f>
        <v>35</v>
      </c>
      <c r="O74" s="340">
        <f>'[7]04'!O16</f>
        <v>0</v>
      </c>
      <c r="P74" s="340">
        <f>'[7]04'!P16</f>
        <v>0</v>
      </c>
      <c r="Q74" s="340">
        <f>'[7]04'!Q16</f>
        <v>31</v>
      </c>
      <c r="R74" s="340">
        <f>'[7]04'!R16</f>
        <v>5</v>
      </c>
      <c r="S74" s="340">
        <f>'[7]04'!S16</f>
        <v>0</v>
      </c>
      <c r="T74" s="303">
        <f t="shared" si="47"/>
        <v>71</v>
      </c>
      <c r="U74" s="226">
        <f t="shared" si="48"/>
        <v>0.6568627450980392</v>
      </c>
      <c r="V74" s="352">
        <f t="shared" si="3"/>
        <v>0</v>
      </c>
      <c r="W74" s="352">
        <f t="shared" si="4"/>
        <v>0</v>
      </c>
      <c r="X74" s="353">
        <f t="shared" si="5"/>
        <v>0</v>
      </c>
      <c r="Y74" s="433"/>
      <c r="Z74" s="433"/>
      <c r="AA74" s="433"/>
      <c r="AB74" s="433"/>
    </row>
    <row r="75" spans="1:28" s="178" customFormat="1" ht="16.5" customHeight="1">
      <c r="A75" s="317">
        <v>7.7</v>
      </c>
      <c r="B75" s="247" t="str">
        <f>'[7]04'!B17</f>
        <v>Phan Cao Hạnh</v>
      </c>
      <c r="C75" s="340">
        <f>'[7]04'!C17</f>
        <v>101</v>
      </c>
      <c r="D75" s="303">
        <f t="shared" si="1"/>
        <v>258</v>
      </c>
      <c r="E75" s="340">
        <f>'[7]04'!E17</f>
        <v>157</v>
      </c>
      <c r="F75" s="340">
        <f>'[7]04'!F17</f>
        <v>101</v>
      </c>
      <c r="G75" s="340">
        <f>'[7]04'!G17</f>
        <v>0</v>
      </c>
      <c r="H75" s="340">
        <f>'[7]04'!H17</f>
        <v>1</v>
      </c>
      <c r="I75" s="309">
        <f t="shared" si="44"/>
        <v>257</v>
      </c>
      <c r="J75" s="303">
        <f t="shared" si="45"/>
        <v>180</v>
      </c>
      <c r="K75" s="303">
        <f t="shared" si="46"/>
        <v>79</v>
      </c>
      <c r="L75" s="340">
        <f>'[7]04'!L17</f>
        <v>78</v>
      </c>
      <c r="M75" s="340">
        <f>'[7]04'!M17</f>
        <v>1</v>
      </c>
      <c r="N75" s="340">
        <f>'[7]04'!N17</f>
        <v>101</v>
      </c>
      <c r="O75" s="340">
        <f>'[7]04'!O17</f>
        <v>0</v>
      </c>
      <c r="P75" s="340">
        <f>'[7]04'!P17</f>
        <v>0</v>
      </c>
      <c r="Q75" s="340">
        <f>'[7]04'!Q17</f>
        <v>62</v>
      </c>
      <c r="R75" s="340">
        <f>'[7]04'!R17</f>
        <v>15</v>
      </c>
      <c r="S75" s="340">
        <f>'[7]04'!S17</f>
        <v>0</v>
      </c>
      <c r="T75" s="303">
        <f t="shared" si="47"/>
        <v>178</v>
      </c>
      <c r="U75" s="226">
        <f t="shared" si="48"/>
        <v>0.4388888888888889</v>
      </c>
      <c r="V75" s="352">
        <f t="shared" si="3"/>
        <v>0</v>
      </c>
      <c r="W75" s="352">
        <f t="shared" si="4"/>
        <v>0</v>
      </c>
      <c r="X75" s="353">
        <f t="shared" si="5"/>
        <v>0</v>
      </c>
      <c r="Y75" s="433"/>
      <c r="Z75" s="433"/>
      <c r="AA75" s="433"/>
      <c r="AB75" s="433"/>
    </row>
    <row r="76" spans="1:28" s="178" customFormat="1" ht="16.5" customHeight="1">
      <c r="A76" s="317">
        <v>7.8</v>
      </c>
      <c r="B76" s="247" t="str">
        <f>'[7]04'!B18</f>
        <v>Lê Văn Quang</v>
      </c>
      <c r="C76" s="340">
        <f>'[7]04'!C18</f>
        <v>87</v>
      </c>
      <c r="D76" s="303">
        <f t="shared" si="1"/>
        <v>183</v>
      </c>
      <c r="E76" s="340">
        <f>'[7]04'!E18</f>
        <v>96</v>
      </c>
      <c r="F76" s="340">
        <f>'[7]04'!F18</f>
        <v>87</v>
      </c>
      <c r="G76" s="340">
        <f>'[7]04'!G18</f>
        <v>0</v>
      </c>
      <c r="H76" s="340">
        <f>'[7]04'!H18</f>
        <v>0</v>
      </c>
      <c r="I76" s="309">
        <f t="shared" si="44"/>
        <v>183</v>
      </c>
      <c r="J76" s="303">
        <f t="shared" si="45"/>
        <v>116</v>
      </c>
      <c r="K76" s="303">
        <f t="shared" si="46"/>
        <v>80</v>
      </c>
      <c r="L76" s="340">
        <f>'[7]04'!L18</f>
        <v>78</v>
      </c>
      <c r="M76" s="340">
        <f>'[7]04'!M18</f>
        <v>2</v>
      </c>
      <c r="N76" s="340">
        <f>'[7]04'!N18</f>
        <v>36</v>
      </c>
      <c r="O76" s="340">
        <f>'[7]04'!O18</f>
        <v>0</v>
      </c>
      <c r="P76" s="340">
        <f>'[7]04'!P18</f>
        <v>0</v>
      </c>
      <c r="Q76" s="340">
        <f>'[7]04'!Q18</f>
        <v>61</v>
      </c>
      <c r="R76" s="340">
        <f>'[7]04'!R18</f>
        <v>6</v>
      </c>
      <c r="S76" s="340">
        <f>'[7]04'!S18</f>
        <v>0</v>
      </c>
      <c r="T76" s="303">
        <f t="shared" si="47"/>
        <v>103</v>
      </c>
      <c r="U76" s="226">
        <f t="shared" si="48"/>
        <v>0.6896551724137931</v>
      </c>
      <c r="V76" s="352">
        <f aca="true" t="shared" si="49" ref="V76:V86">D76-G76-H76-I76</f>
        <v>0</v>
      </c>
      <c r="W76" s="352">
        <f aca="true" t="shared" si="50" ref="W76:W86">J77-K77-N77-O77-P77</f>
        <v>0</v>
      </c>
      <c r="X76" s="353">
        <f aca="true" t="shared" si="51" ref="X76:X87">I76-SUM(L76:S76)</f>
        <v>0</v>
      </c>
      <c r="Y76" s="433"/>
      <c r="Z76" s="433"/>
      <c r="AA76" s="433"/>
      <c r="AB76" s="433"/>
    </row>
    <row r="77" spans="1:28" s="178" customFormat="1" ht="16.5" customHeight="1">
      <c r="A77" s="317">
        <v>7.9</v>
      </c>
      <c r="B77" s="247" t="str">
        <f>'[7]04'!B19</f>
        <v>Nguyễn Thị Thùy Dịu</v>
      </c>
      <c r="C77" s="340">
        <f>'[7]04'!C19</f>
        <v>131</v>
      </c>
      <c r="D77" s="303">
        <f t="shared" si="1"/>
        <v>213</v>
      </c>
      <c r="E77" s="340">
        <f>'[7]04'!E19</f>
        <v>82</v>
      </c>
      <c r="F77" s="340">
        <f>'[7]04'!F19</f>
        <v>131</v>
      </c>
      <c r="G77" s="340">
        <f>'[7]04'!G19</f>
        <v>1</v>
      </c>
      <c r="H77" s="340">
        <f>'[7]04'!H19</f>
        <v>0</v>
      </c>
      <c r="I77" s="309">
        <f t="shared" si="44"/>
        <v>212</v>
      </c>
      <c r="J77" s="303">
        <f t="shared" si="45"/>
        <v>170</v>
      </c>
      <c r="K77" s="303">
        <f t="shared" si="46"/>
        <v>113</v>
      </c>
      <c r="L77" s="340">
        <f>'[7]04'!L19</f>
        <v>113</v>
      </c>
      <c r="M77" s="340">
        <f>'[7]04'!M19</f>
        <v>0</v>
      </c>
      <c r="N77" s="340">
        <f>'[7]04'!N19</f>
        <v>57</v>
      </c>
      <c r="O77" s="340">
        <f>'[7]04'!O19</f>
        <v>0</v>
      </c>
      <c r="P77" s="340">
        <f>'[7]04'!P19</f>
        <v>0</v>
      </c>
      <c r="Q77" s="340">
        <f>'[7]04'!Q19</f>
        <v>38</v>
      </c>
      <c r="R77" s="340">
        <f>'[7]04'!R19</f>
        <v>3</v>
      </c>
      <c r="S77" s="340">
        <f>'[7]04'!S19</f>
        <v>1</v>
      </c>
      <c r="T77" s="303">
        <f t="shared" si="47"/>
        <v>99</v>
      </c>
      <c r="U77" s="226">
        <f t="shared" si="48"/>
        <v>0.6647058823529411</v>
      </c>
      <c r="V77" s="352">
        <f t="shared" si="49"/>
        <v>0</v>
      </c>
      <c r="W77" s="352">
        <f>J79-K79-N79-O79-P79</f>
        <v>0</v>
      </c>
      <c r="X77" s="353">
        <f t="shared" si="51"/>
        <v>0</v>
      </c>
      <c r="Y77" s="433"/>
      <c r="Z77" s="433"/>
      <c r="AA77" s="433"/>
      <c r="AB77" s="433"/>
    </row>
    <row r="78" spans="1:28" s="178" customFormat="1" ht="16.5" customHeight="1">
      <c r="A78" s="322" t="s">
        <v>333</v>
      </c>
      <c r="B78" s="247" t="str">
        <f>'[7]04'!B20</f>
        <v>Bùi Văn Khương</v>
      </c>
      <c r="C78" s="340">
        <f>'[7]04'!C20</f>
        <v>111</v>
      </c>
      <c r="D78" s="303">
        <f>E78+F78</f>
        <v>243</v>
      </c>
      <c r="E78" s="340">
        <f>'[7]04'!E20</f>
        <v>132</v>
      </c>
      <c r="F78" s="340">
        <f>'[7]04'!F20</f>
        <v>111</v>
      </c>
      <c r="G78" s="340">
        <f>'[7]04'!G20</f>
        <v>0</v>
      </c>
      <c r="H78" s="340">
        <f>'[7]04'!H20</f>
        <v>0</v>
      </c>
      <c r="I78" s="309">
        <f aca="true" t="shared" si="52" ref="I78:I87">J78+Q78+R78+S78</f>
        <v>243</v>
      </c>
      <c r="J78" s="303">
        <f aca="true" t="shared" si="53" ref="J78:J87">SUM(K78,N78:P78)</f>
        <v>197</v>
      </c>
      <c r="K78" s="303">
        <f aca="true" t="shared" si="54" ref="K78:K87">L78+M78</f>
        <v>62</v>
      </c>
      <c r="L78" s="340">
        <f>'[7]04'!L20</f>
        <v>60</v>
      </c>
      <c r="M78" s="340">
        <f>'[7]04'!M20</f>
        <v>2</v>
      </c>
      <c r="N78" s="340">
        <f>'[7]04'!N20</f>
        <v>135</v>
      </c>
      <c r="O78" s="340">
        <f>'[7]04'!O20</f>
        <v>0</v>
      </c>
      <c r="P78" s="340">
        <f>'[7]04'!P20</f>
        <v>0</v>
      </c>
      <c r="Q78" s="340">
        <f>'[7]04'!Q20</f>
        <v>42</v>
      </c>
      <c r="R78" s="340">
        <f>'[7]04'!R20</f>
        <v>4</v>
      </c>
      <c r="S78" s="340">
        <f>'[7]04'!S20</f>
        <v>0</v>
      </c>
      <c r="T78" s="303">
        <f aca="true" t="shared" si="55" ref="T78:T87">SUM(N78:S78)</f>
        <v>181</v>
      </c>
      <c r="U78" s="226">
        <f aca="true" t="shared" si="56" ref="U78:U87">IF(J78&lt;&gt;0,K78/J78,"")</f>
        <v>0.3147208121827411</v>
      </c>
      <c r="V78" s="352">
        <f>D78-G78-H78-I78</f>
        <v>0</v>
      </c>
      <c r="W78" s="352">
        <f>J81-K81-N81-O81-P81</f>
        <v>0</v>
      </c>
      <c r="X78" s="353">
        <f>I78-SUM(L78:S78)</f>
        <v>0</v>
      </c>
      <c r="Y78" s="433"/>
      <c r="Z78" s="433"/>
      <c r="AA78" s="433"/>
      <c r="AB78" s="433"/>
    </row>
    <row r="79" spans="1:28" s="178" customFormat="1" ht="16.5" customHeight="1">
      <c r="A79" s="322" t="s">
        <v>347</v>
      </c>
      <c r="B79" s="247" t="str">
        <f>'[7]04'!B21</f>
        <v>Trần Chung</v>
      </c>
      <c r="C79" s="340">
        <f>'[7]04'!C21</f>
        <v>102</v>
      </c>
      <c r="D79" s="303">
        <f>E79+F79</f>
        <v>189</v>
      </c>
      <c r="E79" s="340">
        <f>'[7]04'!E21</f>
        <v>87</v>
      </c>
      <c r="F79" s="340">
        <f>'[7]04'!F21</f>
        <v>102</v>
      </c>
      <c r="G79" s="340">
        <f>'[7]04'!G21</f>
        <v>2</v>
      </c>
      <c r="H79" s="340">
        <f>'[7]04'!H21</f>
        <v>0</v>
      </c>
      <c r="I79" s="309">
        <f t="shared" si="52"/>
        <v>187</v>
      </c>
      <c r="J79" s="303">
        <f t="shared" si="53"/>
        <v>149</v>
      </c>
      <c r="K79" s="303">
        <f t="shared" si="54"/>
        <v>67</v>
      </c>
      <c r="L79" s="340">
        <f>'[7]04'!L21</f>
        <v>67</v>
      </c>
      <c r="M79" s="340">
        <f>'[7]04'!M21</f>
        <v>0</v>
      </c>
      <c r="N79" s="340">
        <f>'[7]04'!N21</f>
        <v>82</v>
      </c>
      <c r="O79" s="340">
        <f>'[7]04'!O21</f>
        <v>0</v>
      </c>
      <c r="P79" s="340">
        <f>'[7]04'!P21</f>
        <v>0</v>
      </c>
      <c r="Q79" s="340">
        <f>'[7]04'!Q21</f>
        <v>38</v>
      </c>
      <c r="R79" s="340">
        <f>'[7]04'!R21</f>
        <v>0</v>
      </c>
      <c r="S79" s="340">
        <f>'[7]04'!S21</f>
        <v>0</v>
      </c>
      <c r="T79" s="303">
        <f t="shared" si="55"/>
        <v>120</v>
      </c>
      <c r="U79" s="226">
        <f t="shared" si="56"/>
        <v>0.44966442953020136</v>
      </c>
      <c r="V79" s="352">
        <f t="shared" si="49"/>
        <v>0</v>
      </c>
      <c r="W79" s="352">
        <f>J81-K81-N81-O81-P81</f>
        <v>0</v>
      </c>
      <c r="X79" s="353">
        <f t="shared" si="51"/>
        <v>0</v>
      </c>
      <c r="Y79" s="433"/>
      <c r="Z79" s="433"/>
      <c r="AA79" s="433"/>
      <c r="AB79" s="433"/>
    </row>
    <row r="80" spans="1:28" s="178" customFormat="1" ht="16.5" customHeight="1">
      <c r="A80" s="322" t="s">
        <v>411</v>
      </c>
      <c r="B80" s="247" t="str">
        <f>'[7]04'!B22</f>
        <v>Phạm Mạnh Hà</v>
      </c>
      <c r="C80" s="340">
        <f>'[7]04'!C22</f>
        <v>95</v>
      </c>
      <c r="D80" s="303">
        <f>E80+F80</f>
        <v>97</v>
      </c>
      <c r="E80" s="340">
        <f>'[7]04'!E22</f>
        <v>2</v>
      </c>
      <c r="F80" s="340">
        <f>'[7]04'!F22</f>
        <v>95</v>
      </c>
      <c r="G80" s="340">
        <f>'[7]04'!G22</f>
        <v>12</v>
      </c>
      <c r="H80" s="340">
        <f>'[7]04'!H22</f>
        <v>0</v>
      </c>
      <c r="I80" s="309">
        <f t="shared" si="52"/>
        <v>85</v>
      </c>
      <c r="J80" s="303">
        <f t="shared" si="53"/>
        <v>83</v>
      </c>
      <c r="K80" s="303">
        <f t="shared" si="54"/>
        <v>35</v>
      </c>
      <c r="L80" s="340">
        <f>'[7]04'!L22</f>
        <v>35</v>
      </c>
      <c r="M80" s="340">
        <f>'[7]04'!M22</f>
        <v>0</v>
      </c>
      <c r="N80" s="340">
        <f>'[7]04'!N22</f>
        <v>48</v>
      </c>
      <c r="O80" s="340">
        <f>'[7]04'!O22</f>
        <v>0</v>
      </c>
      <c r="P80" s="340">
        <f>'[7]04'!P22</f>
        <v>0</v>
      </c>
      <c r="Q80" s="340">
        <f>'[7]04'!Q22</f>
        <v>2</v>
      </c>
      <c r="R80" s="340">
        <f>'[7]04'!R22</f>
        <v>0</v>
      </c>
      <c r="S80" s="340">
        <f>'[7]04'!S22</f>
        <v>0</v>
      </c>
      <c r="T80" s="303">
        <f t="shared" si="55"/>
        <v>50</v>
      </c>
      <c r="U80" s="226">
        <f t="shared" si="56"/>
        <v>0.42168674698795183</v>
      </c>
      <c r="V80" s="352">
        <f>D80-G80-H80-I80</f>
        <v>0</v>
      </c>
      <c r="W80" s="352">
        <f>J82-K82-N82-O82-P82</f>
        <v>0</v>
      </c>
      <c r="X80" s="353"/>
      <c r="Y80" s="433"/>
      <c r="Z80" s="433"/>
      <c r="AA80" s="433"/>
      <c r="AB80" s="433"/>
    </row>
    <row r="81" spans="1:28" s="178" customFormat="1" ht="16.5" customHeight="1">
      <c r="A81" s="323">
        <v>8</v>
      </c>
      <c r="B81" s="324" t="s">
        <v>331</v>
      </c>
      <c r="C81" s="325">
        <f>SUM(C82:C87)</f>
        <v>535</v>
      </c>
      <c r="D81" s="325">
        <f t="shared" si="1"/>
        <v>1147</v>
      </c>
      <c r="E81" s="325">
        <f>SUM(E82:E87)</f>
        <v>487</v>
      </c>
      <c r="F81" s="325">
        <f>SUM(F82:F87)</f>
        <v>660</v>
      </c>
      <c r="G81" s="325">
        <f>SUM(G82:G87)</f>
        <v>11</v>
      </c>
      <c r="H81" s="325">
        <f>SUM(H82:H87)</f>
        <v>2</v>
      </c>
      <c r="I81" s="325">
        <f t="shared" si="52"/>
        <v>1134</v>
      </c>
      <c r="J81" s="325">
        <f t="shared" si="53"/>
        <v>980</v>
      </c>
      <c r="K81" s="325">
        <f t="shared" si="54"/>
        <v>644</v>
      </c>
      <c r="L81" s="325">
        <f aca="true" t="shared" si="57" ref="L81:S81">SUM(L82:L87)</f>
        <v>632</v>
      </c>
      <c r="M81" s="325">
        <f t="shared" si="57"/>
        <v>12</v>
      </c>
      <c r="N81" s="325">
        <f t="shared" si="57"/>
        <v>336</v>
      </c>
      <c r="O81" s="325">
        <f t="shared" si="57"/>
        <v>0</v>
      </c>
      <c r="P81" s="325">
        <f t="shared" si="57"/>
        <v>0</v>
      </c>
      <c r="Q81" s="325">
        <f t="shared" si="57"/>
        <v>138</v>
      </c>
      <c r="R81" s="325">
        <f t="shared" si="57"/>
        <v>16</v>
      </c>
      <c r="S81" s="325">
        <f t="shared" si="57"/>
        <v>0</v>
      </c>
      <c r="T81" s="325">
        <f t="shared" si="55"/>
        <v>490</v>
      </c>
      <c r="U81" s="326">
        <f t="shared" si="56"/>
        <v>0.6571428571428571</v>
      </c>
      <c r="V81" s="352">
        <f t="shared" si="49"/>
        <v>0</v>
      </c>
      <c r="W81" s="352">
        <f t="shared" si="50"/>
        <v>0</v>
      </c>
      <c r="X81" s="353">
        <f t="shared" si="51"/>
        <v>0</v>
      </c>
      <c r="Y81" s="519">
        <f>C81-F81</f>
        <v>-125</v>
      </c>
      <c r="Z81" s="517"/>
      <c r="AA81" s="433"/>
      <c r="AB81" s="433"/>
    </row>
    <row r="82" spans="1:28" s="178" customFormat="1" ht="16.5" customHeight="1">
      <c r="A82" s="317">
        <v>8.1</v>
      </c>
      <c r="B82" s="247" t="str">
        <f>'[8]04'!B11</f>
        <v>Nguyễn Văn Hạnh</v>
      </c>
      <c r="C82" s="342">
        <f>'[8]04'!C11</f>
        <v>5</v>
      </c>
      <c r="D82" s="303">
        <f t="shared" si="1"/>
        <v>6</v>
      </c>
      <c r="E82" s="342">
        <f>'[8]04'!E11</f>
        <v>0</v>
      </c>
      <c r="F82" s="342">
        <f>'[8]04'!F11</f>
        <v>6</v>
      </c>
      <c r="G82" s="342">
        <f>'[8]04'!G11</f>
        <v>0</v>
      </c>
      <c r="H82" s="342">
        <f>'[8]04'!H11</f>
        <v>0</v>
      </c>
      <c r="I82" s="309">
        <f t="shared" si="52"/>
        <v>6</v>
      </c>
      <c r="J82" s="303">
        <f t="shared" si="53"/>
        <v>6</v>
      </c>
      <c r="K82" s="303">
        <f t="shared" si="54"/>
        <v>6</v>
      </c>
      <c r="L82" s="342">
        <f>'[8]04'!L11</f>
        <v>6</v>
      </c>
      <c r="M82" s="342">
        <f>'[8]04'!M11</f>
        <v>0</v>
      </c>
      <c r="N82" s="342">
        <f>'[8]04'!N11</f>
        <v>0</v>
      </c>
      <c r="O82" s="342">
        <f>'[8]04'!O11</f>
        <v>0</v>
      </c>
      <c r="P82" s="342">
        <f>'[8]04'!P11</f>
        <v>0</v>
      </c>
      <c r="Q82" s="342">
        <f>'[8]04'!Q11</f>
        <v>0</v>
      </c>
      <c r="R82" s="342">
        <f>'[8]04'!R11</f>
        <v>0</v>
      </c>
      <c r="S82" s="342">
        <f>'[8]04'!S11</f>
        <v>0</v>
      </c>
      <c r="T82" s="303">
        <f t="shared" si="55"/>
        <v>0</v>
      </c>
      <c r="U82" s="226">
        <f t="shared" si="56"/>
        <v>1</v>
      </c>
      <c r="V82" s="352">
        <f t="shared" si="49"/>
        <v>0</v>
      </c>
      <c r="W82" s="352">
        <f t="shared" si="50"/>
        <v>0</v>
      </c>
      <c r="X82" s="353">
        <f t="shared" si="51"/>
        <v>0</v>
      </c>
      <c r="Y82" s="433"/>
      <c r="Z82" s="433"/>
      <c r="AA82" s="433"/>
      <c r="AB82" s="433"/>
    </row>
    <row r="83" spans="1:28" s="178" customFormat="1" ht="16.5" customHeight="1">
      <c r="A83" s="317">
        <v>8.2</v>
      </c>
      <c r="B83" s="247" t="str">
        <f>'[8]04'!B12</f>
        <v>Phùng Chí Linh</v>
      </c>
      <c r="C83" s="342">
        <f>'[8]04'!C12</f>
        <v>37</v>
      </c>
      <c r="D83" s="303">
        <f t="shared" si="1"/>
        <v>55</v>
      </c>
      <c r="E83" s="342">
        <f>'[8]04'!E12</f>
        <v>18</v>
      </c>
      <c r="F83" s="342">
        <f>'[8]04'!F12</f>
        <v>37</v>
      </c>
      <c r="G83" s="342">
        <f>'[8]04'!G12</f>
        <v>2</v>
      </c>
      <c r="H83" s="342">
        <f>'[8]04'!H12</f>
        <v>0</v>
      </c>
      <c r="I83" s="309">
        <f t="shared" si="52"/>
        <v>53</v>
      </c>
      <c r="J83" s="303">
        <f t="shared" si="53"/>
        <v>53</v>
      </c>
      <c r="K83" s="303">
        <f t="shared" si="54"/>
        <v>53</v>
      </c>
      <c r="L83" s="342">
        <f>'[8]04'!L12</f>
        <v>49</v>
      </c>
      <c r="M83" s="342">
        <f>'[8]04'!M12</f>
        <v>4</v>
      </c>
      <c r="N83" s="342">
        <f>'[8]04'!N12</f>
        <v>0</v>
      </c>
      <c r="O83" s="342">
        <f>'[8]04'!O12</f>
        <v>0</v>
      </c>
      <c r="P83" s="342">
        <f>'[8]04'!P12</f>
        <v>0</v>
      </c>
      <c r="Q83" s="342">
        <f>'[8]04'!Q12</f>
        <v>0</v>
      </c>
      <c r="R83" s="342">
        <f>'[8]04'!R12</f>
        <v>0</v>
      </c>
      <c r="S83" s="342">
        <f>'[8]04'!S12</f>
        <v>0</v>
      </c>
      <c r="T83" s="303">
        <f t="shared" si="55"/>
        <v>0</v>
      </c>
      <c r="U83" s="226">
        <f t="shared" si="56"/>
        <v>1</v>
      </c>
      <c r="V83" s="352">
        <f t="shared" si="49"/>
        <v>0</v>
      </c>
      <c r="W83" s="352">
        <f t="shared" si="50"/>
        <v>0</v>
      </c>
      <c r="X83" s="353">
        <f t="shared" si="51"/>
        <v>0</v>
      </c>
      <c r="Y83" s="433"/>
      <c r="Z83" s="433"/>
      <c r="AA83" s="433"/>
      <c r="AB83" s="433"/>
    </row>
    <row r="84" spans="1:28" s="178" customFormat="1" ht="16.5" customHeight="1">
      <c r="A84" s="317">
        <v>8.3</v>
      </c>
      <c r="B84" s="247" t="str">
        <f>'[8]04'!B13</f>
        <v>Thạch Thị Tú Loan</v>
      </c>
      <c r="C84" s="342">
        <f>'[8]04'!C13</f>
        <v>222</v>
      </c>
      <c r="D84" s="303">
        <f t="shared" si="1"/>
        <v>545</v>
      </c>
      <c r="E84" s="342">
        <f>'[8]04'!E13</f>
        <v>262</v>
      </c>
      <c r="F84" s="342">
        <f>'[8]04'!F13</f>
        <v>283</v>
      </c>
      <c r="G84" s="342">
        <f>'[8]04'!G13</f>
        <v>5</v>
      </c>
      <c r="H84" s="342">
        <f>'[8]04'!H13</f>
        <v>1</v>
      </c>
      <c r="I84" s="309">
        <f t="shared" si="52"/>
        <v>539</v>
      </c>
      <c r="J84" s="303">
        <f t="shared" si="53"/>
        <v>427</v>
      </c>
      <c r="K84" s="303">
        <f t="shared" si="54"/>
        <v>266</v>
      </c>
      <c r="L84" s="342">
        <f>'[8]04'!L13</f>
        <v>266</v>
      </c>
      <c r="M84" s="342">
        <f>'[8]04'!M13</f>
        <v>0</v>
      </c>
      <c r="N84" s="342">
        <f>'[8]04'!N13</f>
        <v>161</v>
      </c>
      <c r="O84" s="342">
        <f>'[8]04'!O13</f>
        <v>0</v>
      </c>
      <c r="P84" s="342">
        <f>'[8]04'!P13</f>
        <v>0</v>
      </c>
      <c r="Q84" s="342">
        <f>'[8]04'!Q13</f>
        <v>106</v>
      </c>
      <c r="R84" s="342">
        <f>'[8]04'!R13</f>
        <v>6</v>
      </c>
      <c r="S84" s="342">
        <f>'[8]04'!S13</f>
        <v>0</v>
      </c>
      <c r="T84" s="303">
        <f t="shared" si="55"/>
        <v>273</v>
      </c>
      <c r="U84" s="226">
        <f t="shared" si="56"/>
        <v>0.6229508196721312</v>
      </c>
      <c r="V84" s="352">
        <f t="shared" si="49"/>
        <v>0</v>
      </c>
      <c r="W84" s="352">
        <f t="shared" si="50"/>
        <v>0</v>
      </c>
      <c r="X84" s="353">
        <f t="shared" si="51"/>
        <v>0</v>
      </c>
      <c r="Y84" s="433"/>
      <c r="Z84" s="433"/>
      <c r="AA84" s="433"/>
      <c r="AB84" s="433"/>
    </row>
    <row r="85" spans="1:28" s="178" customFormat="1" ht="16.5" customHeight="1">
      <c r="A85" s="317">
        <v>8.4</v>
      </c>
      <c r="B85" s="247" t="str">
        <f>'[8]04'!B14</f>
        <v>Vũ Ngọc Trìu</v>
      </c>
      <c r="C85" s="342">
        <f>'[8]04'!C14</f>
        <v>132</v>
      </c>
      <c r="D85" s="303">
        <f t="shared" si="1"/>
        <v>285</v>
      </c>
      <c r="E85" s="342">
        <f>'[8]04'!E14</f>
        <v>125</v>
      </c>
      <c r="F85" s="342">
        <f>'[8]04'!F14</f>
        <v>160</v>
      </c>
      <c r="G85" s="342">
        <f>'[8]04'!G14</f>
        <v>2</v>
      </c>
      <c r="H85" s="342">
        <f>'[8]04'!H14</f>
        <v>1</v>
      </c>
      <c r="I85" s="309">
        <f t="shared" si="52"/>
        <v>282</v>
      </c>
      <c r="J85" s="303">
        <f t="shared" si="53"/>
        <v>261</v>
      </c>
      <c r="K85" s="303">
        <f t="shared" si="54"/>
        <v>159</v>
      </c>
      <c r="L85" s="342">
        <f>'[8]04'!L14</f>
        <v>153</v>
      </c>
      <c r="M85" s="342">
        <f>'[8]04'!M14</f>
        <v>6</v>
      </c>
      <c r="N85" s="342">
        <f>'[8]04'!N14</f>
        <v>102</v>
      </c>
      <c r="O85" s="342">
        <f>'[8]04'!O14</f>
        <v>0</v>
      </c>
      <c r="P85" s="342">
        <f>'[8]04'!P14</f>
        <v>0</v>
      </c>
      <c r="Q85" s="342">
        <f>'[8]04'!Q14</f>
        <v>21</v>
      </c>
      <c r="R85" s="342">
        <f>'[8]04'!R14</f>
        <v>0</v>
      </c>
      <c r="S85" s="342">
        <f>'[8]04'!S14</f>
        <v>0</v>
      </c>
      <c r="T85" s="303">
        <f t="shared" si="55"/>
        <v>123</v>
      </c>
      <c r="U85" s="226">
        <f t="shared" si="56"/>
        <v>0.6091954022988506</v>
      </c>
      <c r="V85" s="352">
        <f t="shared" si="49"/>
        <v>0</v>
      </c>
      <c r="W85" s="352">
        <f t="shared" si="50"/>
        <v>0</v>
      </c>
      <c r="X85" s="353">
        <f t="shared" si="51"/>
        <v>0</v>
      </c>
      <c r="Y85" s="433"/>
      <c r="Z85" s="433"/>
      <c r="AA85" s="433"/>
      <c r="AB85" s="433"/>
    </row>
    <row r="86" spans="1:28" s="178" customFormat="1" ht="16.5" customHeight="1">
      <c r="A86" s="317"/>
      <c r="B86" s="247"/>
      <c r="C86" s="342">
        <f>'[8]04'!C15</f>
        <v>139</v>
      </c>
      <c r="D86" s="303">
        <f t="shared" si="1"/>
        <v>256</v>
      </c>
      <c r="E86" s="342">
        <f>'[8]04'!E15</f>
        <v>82</v>
      </c>
      <c r="F86" s="342">
        <f>'[8]04'!F15</f>
        <v>174</v>
      </c>
      <c r="G86" s="342">
        <f>'[8]04'!G15</f>
        <v>2</v>
      </c>
      <c r="H86" s="342">
        <f>'[8]04'!H15</f>
        <v>0</v>
      </c>
      <c r="I86" s="309">
        <f t="shared" si="52"/>
        <v>254</v>
      </c>
      <c r="J86" s="303">
        <f t="shared" si="53"/>
        <v>233</v>
      </c>
      <c r="K86" s="303">
        <f t="shared" si="54"/>
        <v>160</v>
      </c>
      <c r="L86" s="342">
        <f>'[8]04'!L15</f>
        <v>158</v>
      </c>
      <c r="M86" s="342">
        <f>'[8]04'!M15</f>
        <v>2</v>
      </c>
      <c r="N86" s="342">
        <f>'[8]04'!N15</f>
        <v>73</v>
      </c>
      <c r="O86" s="342">
        <f>'[8]04'!O15</f>
        <v>0</v>
      </c>
      <c r="P86" s="342">
        <f>'[8]04'!P15</f>
        <v>0</v>
      </c>
      <c r="Q86" s="342">
        <f>'[8]04'!Q15</f>
        <v>11</v>
      </c>
      <c r="R86" s="342">
        <f>'[8]04'!R15</f>
        <v>10</v>
      </c>
      <c r="S86" s="342">
        <f>'[8]04'!S15</f>
        <v>0</v>
      </c>
      <c r="T86" s="303">
        <f t="shared" si="55"/>
        <v>94</v>
      </c>
      <c r="U86" s="226">
        <f t="shared" si="56"/>
        <v>0.6866952789699571</v>
      </c>
      <c r="V86" s="352">
        <f t="shared" si="49"/>
        <v>0</v>
      </c>
      <c r="W86" s="352">
        <f t="shared" si="50"/>
        <v>0</v>
      </c>
      <c r="X86" s="353">
        <f t="shared" si="51"/>
        <v>0</v>
      </c>
      <c r="Y86" s="433"/>
      <c r="Z86" s="433"/>
      <c r="AA86" s="433"/>
      <c r="AB86" s="433"/>
    </row>
    <row r="87" spans="1:28" s="178" customFormat="1" ht="13.5" customHeight="1" hidden="1">
      <c r="A87" s="317"/>
      <c r="B87" s="313"/>
      <c r="C87" s="248"/>
      <c r="D87" s="330">
        <f t="shared" si="1"/>
        <v>0</v>
      </c>
      <c r="E87" s="248"/>
      <c r="F87" s="248"/>
      <c r="G87" s="248"/>
      <c r="H87" s="248"/>
      <c r="I87" s="330">
        <f t="shared" si="52"/>
        <v>0</v>
      </c>
      <c r="J87" s="330">
        <f t="shared" si="53"/>
        <v>0</v>
      </c>
      <c r="K87" s="330">
        <f t="shared" si="54"/>
        <v>0</v>
      </c>
      <c r="L87" s="248"/>
      <c r="M87" s="248"/>
      <c r="N87" s="248"/>
      <c r="O87" s="248"/>
      <c r="P87" s="249"/>
      <c r="Q87" s="249"/>
      <c r="R87" s="249"/>
      <c r="S87" s="249"/>
      <c r="T87" s="330">
        <f t="shared" si="55"/>
        <v>0</v>
      </c>
      <c r="U87" s="331">
        <f t="shared" si="56"/>
      </c>
      <c r="V87" s="353"/>
      <c r="W87" s="354"/>
      <c r="X87" s="353">
        <f t="shared" si="51"/>
        <v>0</v>
      </c>
      <c r="Y87" s="433"/>
      <c r="Z87" s="433"/>
      <c r="AA87" s="433"/>
      <c r="AB87" s="433"/>
    </row>
    <row r="88" spans="1:28" s="5" customFormat="1" ht="18" customHeight="1">
      <c r="A88" s="591" t="str">
        <f>TT!C7</f>
        <v>BR-VT, ngày 03 tháng 06 năm 2022</v>
      </c>
      <c r="B88" s="592"/>
      <c r="C88" s="592"/>
      <c r="D88" s="592"/>
      <c r="E88" s="592"/>
      <c r="F88" s="229"/>
      <c r="G88" s="229"/>
      <c r="H88" s="229"/>
      <c r="I88" s="230"/>
      <c r="J88" s="230"/>
      <c r="K88" s="230"/>
      <c r="L88" s="230"/>
      <c r="M88" s="230"/>
      <c r="N88" s="593" t="str">
        <f>TT!C4</f>
        <v>BR-VT, ngày 03 tháng 06 năm 2022</v>
      </c>
      <c r="O88" s="594"/>
      <c r="P88" s="594"/>
      <c r="Q88" s="594"/>
      <c r="R88" s="594"/>
      <c r="S88" s="594"/>
      <c r="T88" s="594"/>
      <c r="U88" s="594"/>
      <c r="V88" s="355"/>
      <c r="W88" s="355"/>
      <c r="X88" s="355"/>
      <c r="Y88" s="451"/>
      <c r="Z88" s="451"/>
      <c r="AA88" s="451"/>
      <c r="AB88" s="451"/>
    </row>
    <row r="89" spans="1:21" ht="32.25" customHeight="1">
      <c r="A89" s="686" t="s">
        <v>283</v>
      </c>
      <c r="B89" s="687"/>
      <c r="C89" s="687"/>
      <c r="D89" s="687"/>
      <c r="E89" s="687"/>
      <c r="F89" s="231"/>
      <c r="G89" s="231"/>
      <c r="H89" s="231"/>
      <c r="I89" s="175"/>
      <c r="J89" s="175"/>
      <c r="K89" s="175"/>
      <c r="L89" s="175"/>
      <c r="M89" s="175"/>
      <c r="N89" s="597" t="str">
        <f>TT!C5</f>
        <v>KT.CỤC TRƯỞNG
PHÓ CỤC TRƯỞNG</v>
      </c>
      <c r="O89" s="597"/>
      <c r="P89" s="597"/>
      <c r="Q89" s="597"/>
      <c r="R89" s="597"/>
      <c r="S89" s="597"/>
      <c r="T89" s="597"/>
      <c r="U89" s="597"/>
    </row>
    <row r="90" spans="1:21" ht="89.25" customHeight="1">
      <c r="A90" s="314"/>
      <c r="B90" s="314"/>
      <c r="C90" s="232"/>
      <c r="D90" s="232"/>
      <c r="E90" s="232"/>
      <c r="F90" s="169"/>
      <c r="G90" s="169"/>
      <c r="H90" s="169"/>
      <c r="I90" s="175"/>
      <c r="J90" s="175"/>
      <c r="K90" s="175"/>
      <c r="L90" s="175"/>
      <c r="M90" s="175"/>
      <c r="N90" s="175"/>
      <c r="O90" s="175"/>
      <c r="P90" s="169"/>
      <c r="Q90" s="233"/>
      <c r="R90" s="169"/>
      <c r="S90" s="175"/>
      <c r="T90" s="171"/>
      <c r="U90" s="171"/>
    </row>
    <row r="91" spans="1:21" ht="15.75" customHeight="1">
      <c r="A91" s="598" t="str">
        <f>TT!C6</f>
        <v>Phạm Minh Trí</v>
      </c>
      <c r="B91" s="598"/>
      <c r="C91" s="598"/>
      <c r="D91" s="598"/>
      <c r="E91" s="598"/>
      <c r="F91" s="234" t="s">
        <v>2</v>
      </c>
      <c r="G91" s="234"/>
      <c r="H91" s="234"/>
      <c r="I91" s="234"/>
      <c r="J91" s="234"/>
      <c r="K91" s="234"/>
      <c r="L91" s="234"/>
      <c r="M91" s="234"/>
      <c r="N91" s="599" t="str">
        <f>TT!C3</f>
        <v>Võ Đức Tùng</v>
      </c>
      <c r="O91" s="599"/>
      <c r="P91" s="599"/>
      <c r="Q91" s="599"/>
      <c r="R91" s="599"/>
      <c r="S91" s="599"/>
      <c r="T91" s="599"/>
      <c r="U91" s="599"/>
    </row>
    <row r="92" spans="1:21" ht="15.75">
      <c r="A92" s="315"/>
      <c r="B92" s="315"/>
      <c r="C92" s="234"/>
      <c r="D92" s="234"/>
      <c r="E92" s="234"/>
      <c r="F92" s="234"/>
      <c r="G92" s="234"/>
      <c r="H92" s="234"/>
      <c r="I92" s="234"/>
      <c r="J92" s="234"/>
      <c r="K92" s="234"/>
      <c r="L92" s="234"/>
      <c r="M92" s="234"/>
      <c r="N92" s="243"/>
      <c r="O92" s="243"/>
      <c r="P92" s="243"/>
      <c r="Q92" s="243"/>
      <c r="R92" s="243"/>
      <c r="S92" s="243"/>
      <c r="T92" s="243"/>
      <c r="U92" s="243"/>
    </row>
    <row r="93" spans="2:28" s="31" customFormat="1" ht="15.75">
      <c r="B93" s="345" t="s">
        <v>345</v>
      </c>
      <c r="C93" s="346">
        <f>IF(C9-'01'!C9=0,"-",C9-'01'!C9)</f>
        <v>1040</v>
      </c>
      <c r="D93" s="346">
        <f>IF(D9-'01'!D9=0,"-",D9-'01'!D9)</f>
        <v>1291</v>
      </c>
      <c r="E93" s="346">
        <f>IF(E9-'01'!E9=0,"-",E9-'01'!E9)</f>
        <v>-77</v>
      </c>
      <c r="F93" s="346">
        <f>IF(F9-'01'!F9=0,"-",F9-'01'!F9)</f>
        <v>1368</v>
      </c>
      <c r="G93" s="346">
        <f>IF(G9-'01'!G9=0,"-",G9-'01'!G9)</f>
        <v>29</v>
      </c>
      <c r="H93" s="346">
        <f>IF(H9-'01'!H9=0,"-",H9-'01'!H9)</f>
        <v>3</v>
      </c>
      <c r="I93" s="346">
        <f>IF(I9-'01'!I9=0,"-",I9-'01'!I9)</f>
        <v>1259</v>
      </c>
      <c r="J93" s="346">
        <f>IF(J9-'01'!J9=0,"-",J9-'01'!J9)</f>
        <v>1236</v>
      </c>
      <c r="K93" s="346">
        <f>IF(K9-'01'!K9=0,"-",K9-'01'!K9)</f>
        <v>1329</v>
      </c>
      <c r="L93" s="346">
        <f>IF(L9-'01'!L9=0,"-",L9-'01'!L9)</f>
        <v>1304</v>
      </c>
      <c r="M93" s="346">
        <f>IF(M9-'01'!M9=0,"-",M9-'01'!M9)</f>
        <v>25</v>
      </c>
      <c r="N93" s="346">
        <f>IF(N9-'01'!N9=0,"-",N9-'01'!N9)</f>
        <v>-93</v>
      </c>
      <c r="O93" s="346" t="str">
        <f>IF(O9-'01'!O9=0,"-",O9-'01'!O9)</f>
        <v>-</v>
      </c>
      <c r="P93" s="346" t="str">
        <f>IF(P9-'01'!P9=0,"-",P9-'01'!P9)</f>
        <v>-</v>
      </c>
      <c r="Q93" s="346">
        <f>IF(Q9-'01'!Q9=0,"-",Q9-'01'!Q9)</f>
        <v>15</v>
      </c>
      <c r="R93" s="346">
        <f>IF(R9-'01'!R9=0,"-",R9-'01'!R9)</f>
        <v>8</v>
      </c>
      <c r="S93" s="346" t="str">
        <f>IF(S9-'01'!S9=0,"-",S9-'01'!S9)</f>
        <v>-</v>
      </c>
      <c r="T93" s="346">
        <f>IF(T9-'01'!T9=0,"-",T9-'01'!T9)</f>
        <v>-70</v>
      </c>
      <c r="U93" s="344"/>
      <c r="V93" s="349"/>
      <c r="W93" s="349"/>
      <c r="X93" s="349"/>
      <c r="Y93" s="447"/>
      <c r="Z93" s="447"/>
      <c r="AA93" s="447"/>
      <c r="AB93" s="447"/>
    </row>
    <row r="94" spans="14:28" s="31" customFormat="1" ht="15.75">
      <c r="N94" s="344"/>
      <c r="O94" s="344"/>
      <c r="P94" s="344"/>
      <c r="Q94" s="344"/>
      <c r="R94" s="344"/>
      <c r="S94" s="344"/>
      <c r="T94" s="344"/>
      <c r="U94" s="344"/>
      <c r="V94" s="349"/>
      <c r="W94" s="349"/>
      <c r="X94" s="349"/>
      <c r="Y94" s="447"/>
      <c r="Z94" s="447"/>
      <c r="AA94" s="447"/>
      <c r="AB94" s="447"/>
    </row>
    <row r="95" spans="14:28" s="31" customFormat="1" ht="15.75">
      <c r="N95" s="344"/>
      <c r="O95" s="344"/>
      <c r="P95" s="344"/>
      <c r="Q95" s="344"/>
      <c r="R95" s="344"/>
      <c r="S95" s="344"/>
      <c r="T95" s="344"/>
      <c r="U95" s="344"/>
      <c r="V95" s="349"/>
      <c r="W95" s="349"/>
      <c r="X95" s="349"/>
      <c r="Y95" s="447"/>
      <c r="Z95" s="447"/>
      <c r="AA95" s="447"/>
      <c r="AB95" s="447"/>
    </row>
    <row r="96" spans="14:28" s="31" customFormat="1" ht="15.75">
      <c r="N96" s="344"/>
      <c r="O96" s="344"/>
      <c r="P96" s="344"/>
      <c r="Q96" s="344"/>
      <c r="R96" s="344"/>
      <c r="S96" s="344"/>
      <c r="T96" s="344"/>
      <c r="U96" s="344"/>
      <c r="V96" s="349"/>
      <c r="W96" s="349"/>
      <c r="X96" s="349"/>
      <c r="Y96" s="447"/>
      <c r="Z96" s="447"/>
      <c r="AA96" s="447"/>
      <c r="AB96" s="447"/>
    </row>
    <row r="97" spans="14:28" s="31" customFormat="1" ht="15.75">
      <c r="N97" s="344"/>
      <c r="O97" s="344"/>
      <c r="P97" s="344"/>
      <c r="Q97" s="344"/>
      <c r="R97" s="344"/>
      <c r="S97" s="344"/>
      <c r="T97" s="344"/>
      <c r="U97" s="344"/>
      <c r="V97" s="349"/>
      <c r="W97" s="349"/>
      <c r="X97" s="349"/>
      <c r="Y97" s="447"/>
      <c r="Z97" s="447"/>
      <c r="AA97" s="447"/>
      <c r="AB97" s="447"/>
    </row>
  </sheetData>
  <sheetProtection formatCells="0" formatColumns="0" formatRows="0" insertRows="0" deleteRows="0"/>
  <mergeCells count="40">
    <mergeCell ref="A1:D1"/>
    <mergeCell ref="E1:O1"/>
    <mergeCell ref="P1:U1"/>
    <mergeCell ref="C3:C7"/>
    <mergeCell ref="D3:D7"/>
    <mergeCell ref="E3:F3"/>
    <mergeCell ref="K4:P4"/>
    <mergeCell ref="O5:O7"/>
    <mergeCell ref="Q4:Q7"/>
    <mergeCell ref="J4:J7"/>
    <mergeCell ref="P2:U2"/>
    <mergeCell ref="T3:T7"/>
    <mergeCell ref="S4:S7"/>
    <mergeCell ref="H3:H7"/>
    <mergeCell ref="U3:U7"/>
    <mergeCell ref="Y3:Y7"/>
    <mergeCell ref="K5:K7"/>
    <mergeCell ref="L5:M6"/>
    <mergeCell ref="N5:N7"/>
    <mergeCell ref="I3:I7"/>
    <mergeCell ref="Z3:Z7"/>
    <mergeCell ref="X3:X7"/>
    <mergeCell ref="W3:W7"/>
    <mergeCell ref="V3:V7"/>
    <mergeCell ref="A9:B9"/>
    <mergeCell ref="P5:P7"/>
    <mergeCell ref="F4:F7"/>
    <mergeCell ref="E4:E7"/>
    <mergeCell ref="B3:B7"/>
    <mergeCell ref="J3:S3"/>
    <mergeCell ref="A89:E89"/>
    <mergeCell ref="N89:U89"/>
    <mergeCell ref="A91:E91"/>
    <mergeCell ref="N91:U91"/>
    <mergeCell ref="A3:A7"/>
    <mergeCell ref="G3:G7"/>
    <mergeCell ref="R4:R7"/>
    <mergeCell ref="A8:B8"/>
    <mergeCell ref="A88:E88"/>
    <mergeCell ref="N88:U88"/>
  </mergeCells>
  <printOptions/>
  <pageMargins left="0.17" right="0.17" top="0.39" bottom="0.32" header="0.31496062992126" footer="0.17"/>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Administrator</cp:lastModifiedBy>
  <cp:lastPrinted>2022-06-03T08:53:08Z</cp:lastPrinted>
  <dcterms:created xsi:type="dcterms:W3CDTF">2004-03-07T02:36:29Z</dcterms:created>
  <dcterms:modified xsi:type="dcterms:W3CDTF">2022-06-03T08:53:13Z</dcterms:modified>
  <cp:category/>
  <cp:version/>
  <cp:contentType/>
  <cp:contentStatus/>
</cp:coreProperties>
</file>