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20730" windowHeight="3435" activeTab="1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<sst xmlns="http://schemas.openxmlformats.org/spreadsheetml/2006/main" count="257" uniqueCount="143">
  <si>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</si>
  <si>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</si>
  <si>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</si>
  <si>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</si>
  <si>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</si>
  <si>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</si>
  <si>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</si>
  <si>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</si>
  <si>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</si>
  <si>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</si>
  <si>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</si>
  <si>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</si>
  <si>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</si>
  <si>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</si>
  <si>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</si>
  <si>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</si>
  <si>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</si>
  <si>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</si>
  <si>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</si>
  <si>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</si>
  <si>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</si>
  <si>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</si>
  <si>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</si>
  <si>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</si>
  <si>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</si>
  <si>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</si>
  <si>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</si>
  <si>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</si>
  <si>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</si>
  <si>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</si>
  <si>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</si>
  <si>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</si>
  <si>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</si>
  <si>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</si>
  <si>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</si>
  <si>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</si>
  <si>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</si>
  <si>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</si>
  <si>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</si>
  <si>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</si>
  <si>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</si>
  <si>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</si>
  <si>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</si>
  <si>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</si>
  <si>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</si>
  <si>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</si>
  <si>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Tô Văn Hồng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</si>
  <si>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</si>
  <si>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</si>
  <si>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</si>
  <si>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</si>
  <si>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</si>
  <si>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</si>
  <si>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</si>
  <si>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</si>
  <si>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</si>
  <si>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</si>
  <si>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</si>
  <si>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</si>
  <si>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</si>
  <si>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</si>
  <si>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</si>
  <si>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</si>
  <si>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</si>
  <si>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</si>
  <si>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</si>
  <si>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</si>
  <si>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</si>
  <si>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</si>
  <si>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</si>
  <si>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</si>
  <si>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</si>
  <si>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</si>
  <si>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</si>
  <si>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</si>
  <si>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</si>
  <si>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</si>
  <si>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</si>
  <si>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</si>
  <si>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</si>
  <si>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</si>
  <si>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</si>
  <si>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</si>
  <si>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</si>
  <si>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</si>
  <si>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</si>
  <si>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</si>
  <si>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</si>
  <si>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</si>
  <si>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</si>
  <si>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</si>
  <si>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</si>
  <si>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</si>
  <si>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KT.CỤC TRƯỞNG</t>
  </si>
  <si>
    <t>PHÓ CỤC TRƯỞNG</t>
  </si>
  <si>
    <t xml:space="preserve">Chi cục THADS tp Thủ Dầu Một 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</si>
  <si>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</si>
  <si>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</si>
  <si>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</si>
  <si>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</si>
  <si>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</si>
  <si>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</si>
  <si>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</si>
  <si>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</si>
  <si>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</si>
  <si>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</si>
  <si>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</si>
  <si>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</si>
  <si>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</si>
  <si>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</si>
  <si>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</si>
  <si>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</si>
  <si>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</si>
  <si>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</si>
  <si>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</si>
  <si>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</si>
  <si>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</si>
  <si>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</si>
  <si>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</si>
  <si>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</si>
  <si>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</si>
  <si>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</si>
  <si>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</si>
  <si>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</si>
  <si>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</si>
  <si>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</si>
  <si>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</si>
  <si>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</si>
  <si>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</si>
  <si>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</si>
  <si>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</si>
  <si>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</si>
  <si>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</si>
  <si>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</si>
  <si>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</si>
  <si>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</si>
  <si>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</si>
  <si>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</si>
  <si>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</si>
  <si>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</si>
  <si>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9 tháng năm 2019</t>
  </si>
  <si>
    <t>(Từ ngày 01/10/2018- 30/6/2019)</t>
  </si>
  <si>
    <t>Ngày 01 tháng 7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</si>
</sst>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2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41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3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5" fillId="24" borderId="10" xfId="6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6" fillId="24" borderId="10" xfId="65" applyNumberFormat="1" applyFont="1" applyFill="1" applyBorder="1" applyAlignment="1" applyProtection="1">
      <alignment horizontal="center" vertical="center"/>
      <protection locked="0"/>
    </xf>
    <xf numFmtId="3" fontId="47" fillId="24" borderId="10" xfId="65" applyNumberFormat="1" applyFont="1" applyFill="1" applyBorder="1" applyAlignment="1" applyProtection="1">
      <alignment vertical="center"/>
      <protection locked="0"/>
    </xf>
    <xf numFmtId="3" fontId="46" fillId="24" borderId="10" xfId="65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47" fillId="25" borderId="10" xfId="65" applyNumberFormat="1" applyFont="1" applyFill="1" applyBorder="1" applyAlignment="1" applyProtection="1">
      <alignment vertical="center"/>
      <protection hidden="1"/>
    </xf>
    <xf numFmtId="4" fontId="30" fillId="25" borderId="10" xfId="65" applyNumberFormat="1" applyFont="1" applyFill="1" applyBorder="1" applyAlignment="1" applyProtection="1">
      <alignment horizontal="right" vertical="center"/>
      <protection hidden="1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40" fillId="25" borderId="10" xfId="65" applyNumberFormat="1" applyFont="1" applyFill="1" applyBorder="1" applyAlignment="1" applyProtection="1">
      <alignment vertical="center"/>
      <protection hidden="1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4" fillId="25" borderId="10" xfId="65" applyNumberFormat="1" applyFont="1" applyFill="1" applyBorder="1" applyAlignment="1" applyProtection="1">
      <alignment horizontal="right" vertical="center"/>
      <protection hidden="1"/>
    </xf>
    <xf numFmtId="3" fontId="42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7" fillId="25" borderId="10" xfId="65" applyNumberFormat="1" applyFont="1" applyFill="1" applyBorder="1" applyAlignment="1" applyProtection="1">
      <alignment horizontal="right"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30" fillId="25" borderId="10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 vertical="center"/>
      <protection hidden="1"/>
    </xf>
    <xf numFmtId="3" fontId="64" fillId="0" borderId="0" xfId="66" applyNumberFormat="1" applyFont="1" applyFill="1" applyProtection="1">
      <alignment/>
      <protection locked="0"/>
    </xf>
    <xf numFmtId="3" fontId="65" fillId="0" borderId="0" xfId="66" applyNumberFormat="1" applyFont="1" applyFill="1" applyAlignment="1" applyProtection="1">
      <alignment horizontal="center" wrapText="1"/>
      <protection locked="0"/>
    </xf>
    <xf numFmtId="3" fontId="65" fillId="0" borderId="0" xfId="66" applyNumberFormat="1" applyFont="1" applyFill="1" applyProtection="1">
      <alignment/>
      <protection locked="0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7" fillId="0" borderId="0" xfId="66" applyFont="1" applyFill="1" applyProtection="1">
      <alignment/>
      <protection locked="0"/>
    </xf>
    <xf numFmtId="3" fontId="64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8" fillId="25" borderId="10" xfId="0" applyNumberFormat="1" applyFont="1" applyFill="1" applyBorder="1" applyAlignment="1">
      <alignment/>
    </xf>
    <xf numFmtId="3" fontId="65" fillId="25" borderId="10" xfId="65" applyNumberFormat="1" applyFont="1" applyFill="1" applyBorder="1" applyAlignment="1" applyProtection="1">
      <alignment horizontal="right"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3" fontId="70" fillId="25" borderId="10" xfId="65" applyNumberFormat="1" applyFont="1" applyFill="1" applyBorder="1" applyAlignment="1" applyProtection="1">
      <alignment vertical="center"/>
      <protection hidden="1"/>
    </xf>
    <xf numFmtId="0" fontId="71" fillId="25" borderId="10" xfId="0" applyFont="1" applyFill="1" applyBorder="1" applyAlignment="1">
      <alignment/>
    </xf>
    <xf numFmtId="3" fontId="67" fillId="25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4" fontId="27" fillId="0" borderId="0" xfId="66" applyNumberFormat="1" applyFont="1" applyFill="1" applyProtection="1">
      <alignment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17" xfId="65" applyNumberFormat="1" applyFont="1" applyBorder="1" applyAlignment="1" applyProtection="1">
      <alignment horizontal="center" vertical="center" wrapText="1"/>
      <protection locked="0"/>
    </xf>
    <xf numFmtId="0" fontId="30" fillId="0" borderId="18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49" fontId="30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72" fillId="0" borderId="12" xfId="65" applyNumberFormat="1" applyFont="1" applyBorder="1" applyAlignment="1" applyProtection="1">
      <alignment horizontal="center" vertical="center" wrapText="1"/>
      <protection locked="0"/>
    </xf>
    <xf numFmtId="0" fontId="72" fillId="0" borderId="13" xfId="65" applyNumberFormat="1" applyFont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2" xfId="65" applyNumberFormat="1" applyFont="1" applyBorder="1" applyAlignment="1" applyProtection="1">
      <alignment horizontal="center" vertical="center" wrapText="1"/>
      <protection locked="0"/>
    </xf>
    <xf numFmtId="0" fontId="30" fillId="0" borderId="13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20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/>
      <protection hidden="1"/>
    </xf>
    <xf numFmtId="0" fontId="41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9" fillId="25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5" borderId="0" xfId="0" applyFont="1" applyFill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50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16" xfId="65" applyNumberFormat="1" applyFont="1" applyBorder="1" applyAlignment="1" applyProtection="1">
      <alignment horizontal="center" vertical="center" wrapText="1"/>
      <protection locked="0"/>
    </xf>
    <xf numFmtId="0" fontId="26" fillId="0" borderId="17" xfId="65" applyNumberFormat="1" applyFont="1" applyBorder="1" applyAlignment="1" applyProtection="1">
      <alignment horizontal="center" vertical="center" wrapText="1"/>
      <protection locked="0"/>
    </xf>
    <xf numFmtId="0" fontId="26" fillId="0" borderId="18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49" fontId="26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0" fontId="26" fillId="24" borderId="20" xfId="65" applyFont="1" applyFill="1" applyBorder="1" applyAlignment="1" applyProtection="1">
      <alignment horizontal="center" vertical="center" wrapText="1"/>
      <protection locked="0"/>
    </xf>
    <xf numFmtId="0" fontId="26" fillId="24" borderId="21" xfId="65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3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247650</xdr:rowOff>
    </xdr:from>
    <xdr:to>
      <xdr:col>7</xdr:col>
      <xdr:colOff>542925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05100" y="619125"/>
          <a:ext cx="22288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09575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93"/>
  <sheetViews>
    <sheetView showZeros="0" zoomScale="90" zoomScaleNormal="90" zoomScalePageLayoutView="0" workbookViewId="0" topLeftCell="A77">
      <selection activeCell="I96" sqref="I96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5.4453125" style="80" hidden="1" customWidth="1"/>
    <col min="21" max="16384" width="8.88671875" style="18" customWidth="1"/>
  </cols>
  <sheetData>
    <row r="1" spans="1:19" ht="26.25" customHeight="1">
      <c r="A1" s="142" t="s">
        <v>0</v>
      </c>
      <c r="B1" s="142"/>
      <c r="C1" s="142"/>
      <c r="D1" s="143" t="s">
        <v>84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33" t="s">
        <v>79</v>
      </c>
      <c r="Q1" s="145"/>
      <c r="R1" s="145"/>
      <c r="S1" s="145"/>
    </row>
    <row r="2" spans="1:19" ht="33.75" customHeight="1">
      <c r="A2" s="146" t="s">
        <v>6</v>
      </c>
      <c r="B2" s="146"/>
      <c r="C2" s="146"/>
      <c r="D2" s="147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33" t="s">
        <v>80</v>
      </c>
      <c r="Q2" s="134"/>
      <c r="R2" s="134"/>
      <c r="S2" s="134"/>
    </row>
    <row r="3" spans="1:17" ht="16.5" customHeight="1">
      <c r="A3" s="19" t="s">
        <v>2</v>
      </c>
      <c r="B3" s="19"/>
      <c r="C3" s="19"/>
      <c r="D3" s="138" t="s">
        <v>140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2.75">
      <c r="A4" s="19"/>
      <c r="B4" s="19"/>
      <c r="C4" s="19"/>
      <c r="D4" s="19"/>
      <c r="E4" s="20"/>
      <c r="F4" s="20"/>
      <c r="G4" s="48"/>
      <c r="H4" s="20"/>
      <c r="I4" s="141" t="s">
        <v>141</v>
      </c>
      <c r="J4" s="141"/>
      <c r="K4" s="141"/>
      <c r="L4" s="141"/>
      <c r="M4" s="19"/>
      <c r="N4" s="19"/>
      <c r="O4" s="124"/>
      <c r="P4" s="124"/>
      <c r="Q4" s="124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5.75" customHeight="1">
      <c r="A7" s="106" t="s">
        <v>7</v>
      </c>
      <c r="B7" s="107"/>
      <c r="C7" s="112" t="s">
        <v>8</v>
      </c>
      <c r="D7" s="113"/>
      <c r="E7" s="114"/>
      <c r="F7" s="115" t="s">
        <v>9</v>
      </c>
      <c r="G7" s="118" t="s">
        <v>10</v>
      </c>
      <c r="H7" s="112" t="s">
        <v>11</v>
      </c>
      <c r="I7" s="113"/>
      <c r="J7" s="113"/>
      <c r="K7" s="113"/>
      <c r="L7" s="113"/>
      <c r="M7" s="113"/>
      <c r="N7" s="113"/>
      <c r="O7" s="113"/>
      <c r="P7" s="113"/>
      <c r="Q7" s="113"/>
      <c r="R7" s="99" t="s">
        <v>12</v>
      </c>
      <c r="S7" s="128" t="s">
        <v>115</v>
      </c>
      <c r="T7" s="125" t="s">
        <v>119</v>
      </c>
    </row>
    <row r="8" spans="1:20" ht="15" customHeight="1">
      <c r="A8" s="108"/>
      <c r="B8" s="109"/>
      <c r="C8" s="99" t="s">
        <v>13</v>
      </c>
      <c r="D8" s="115" t="s">
        <v>14</v>
      </c>
      <c r="E8" s="136"/>
      <c r="F8" s="116"/>
      <c r="G8" s="119"/>
      <c r="H8" s="99" t="s">
        <v>4</v>
      </c>
      <c r="I8" s="121" t="s">
        <v>15</v>
      </c>
      <c r="J8" s="122"/>
      <c r="K8" s="122"/>
      <c r="L8" s="122"/>
      <c r="M8" s="122"/>
      <c r="N8" s="122"/>
      <c r="O8" s="122"/>
      <c r="P8" s="123"/>
      <c r="Q8" s="115" t="s">
        <v>16</v>
      </c>
      <c r="R8" s="100"/>
      <c r="S8" s="129"/>
      <c r="T8" s="126"/>
    </row>
    <row r="9" spans="1:20" ht="10.5" customHeight="1">
      <c r="A9" s="108"/>
      <c r="B9" s="109"/>
      <c r="C9" s="100"/>
      <c r="D9" s="117"/>
      <c r="E9" s="137"/>
      <c r="F9" s="116"/>
      <c r="G9" s="119"/>
      <c r="H9" s="100"/>
      <c r="I9" s="99" t="s">
        <v>4</v>
      </c>
      <c r="J9" s="121" t="s">
        <v>14</v>
      </c>
      <c r="K9" s="122"/>
      <c r="L9" s="122"/>
      <c r="M9" s="122"/>
      <c r="N9" s="122"/>
      <c r="O9" s="122"/>
      <c r="P9" s="123"/>
      <c r="Q9" s="116"/>
      <c r="R9" s="100"/>
      <c r="S9" s="129"/>
      <c r="T9" s="126"/>
    </row>
    <row r="10" spans="1:20" s="25" customFormat="1" ht="24.75" customHeight="1">
      <c r="A10" s="108"/>
      <c r="B10" s="109"/>
      <c r="C10" s="100"/>
      <c r="D10" s="139" t="s">
        <v>17</v>
      </c>
      <c r="E10" s="99" t="s">
        <v>18</v>
      </c>
      <c r="F10" s="116"/>
      <c r="G10" s="119"/>
      <c r="H10" s="100"/>
      <c r="I10" s="100"/>
      <c r="J10" s="103" t="s">
        <v>19</v>
      </c>
      <c r="K10" s="103" t="s">
        <v>20</v>
      </c>
      <c r="L10" s="105" t="s">
        <v>21</v>
      </c>
      <c r="M10" s="99" t="s">
        <v>22</v>
      </c>
      <c r="N10" s="99" t="s">
        <v>23</v>
      </c>
      <c r="O10" s="99" t="s">
        <v>24</v>
      </c>
      <c r="P10" s="99" t="s">
        <v>25</v>
      </c>
      <c r="Q10" s="116"/>
      <c r="R10" s="100"/>
      <c r="S10" s="129"/>
      <c r="T10" s="126"/>
    </row>
    <row r="11" spans="1:20" ht="31.5" customHeight="1">
      <c r="A11" s="110"/>
      <c r="B11" s="111"/>
      <c r="C11" s="101"/>
      <c r="D11" s="140"/>
      <c r="E11" s="101"/>
      <c r="F11" s="117"/>
      <c r="G11" s="120"/>
      <c r="H11" s="101"/>
      <c r="I11" s="101"/>
      <c r="J11" s="103"/>
      <c r="K11" s="103"/>
      <c r="L11" s="105"/>
      <c r="M11" s="135"/>
      <c r="N11" s="101"/>
      <c r="O11" s="101"/>
      <c r="P11" s="101"/>
      <c r="Q11" s="117"/>
      <c r="R11" s="101"/>
      <c r="S11" s="130"/>
      <c r="T11" s="127"/>
    </row>
    <row r="12" spans="1:20" ht="14.25" customHeight="1">
      <c r="A12" s="131" t="s">
        <v>26</v>
      </c>
      <c r="B12" s="132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81"/>
    </row>
    <row r="13" spans="1:22" ht="21.75" customHeight="1">
      <c r="A13" s="55"/>
      <c r="B13" s="75" t="s">
        <v>31</v>
      </c>
      <c r="C13" s="56">
        <f>C14+C30+C37+C46+C56+C64+C71+C77+C82+C85</f>
        <v>24164</v>
      </c>
      <c r="D13" s="57">
        <f>D14+D30+D37+D46+D56+D64+D71+D77+D82+D85</f>
        <v>9767</v>
      </c>
      <c r="E13" s="56">
        <f>E14+E30+E37+E46+E56+E64+E71+E77+E82+E85</f>
        <v>14397</v>
      </c>
      <c r="F13" s="56">
        <f>F14+F30+F37+F46+F56+F64+F71+F77+F82+F85</f>
        <v>431</v>
      </c>
      <c r="G13" s="58">
        <f>G14+G30+G37+G46+G56+G64+G71+G77+G82+G85</f>
        <v>4</v>
      </c>
      <c r="H13" s="56">
        <f>C13-F13</f>
        <v>23733</v>
      </c>
      <c r="I13" s="56">
        <f aca="true" t="shared" si="0" ref="I13:R13">I14+I30+I37+I46+I56+I64+I71+I77+I82+I85</f>
        <v>20018</v>
      </c>
      <c r="J13" s="56">
        <f t="shared" si="0"/>
        <v>12229</v>
      </c>
      <c r="K13" s="56">
        <f t="shared" si="0"/>
        <v>244</v>
      </c>
      <c r="L13" s="76">
        <f t="shared" si="0"/>
        <v>7260</v>
      </c>
      <c r="M13" s="56">
        <f t="shared" si="0"/>
        <v>236</v>
      </c>
      <c r="N13" s="56">
        <f t="shared" si="0"/>
        <v>9</v>
      </c>
      <c r="O13" s="56">
        <f t="shared" si="0"/>
        <v>0</v>
      </c>
      <c r="P13" s="56">
        <f t="shared" si="0"/>
        <v>40</v>
      </c>
      <c r="Q13" s="56">
        <f t="shared" si="0"/>
        <v>3715</v>
      </c>
      <c r="R13" s="56">
        <f t="shared" si="0"/>
        <v>11260</v>
      </c>
      <c r="S13" s="59">
        <f>IF(ISERROR((J13+K13)/I13*100)=TRUE,0,(J13+K13)/I13*100)</f>
        <v>62.30892197022679</v>
      </c>
      <c r="T13" s="89">
        <f>T14+T30+T37+T46+T56+T64+T71+T77+T82+T85</f>
        <v>1692</v>
      </c>
      <c r="V13" s="97"/>
    </row>
    <row r="14" spans="1:22" ht="15" customHeight="1">
      <c r="A14" s="55" t="s">
        <v>5</v>
      </c>
      <c r="B14" s="60" t="s">
        <v>128</v>
      </c>
      <c r="C14" s="56">
        <f aca="true" t="shared" si="1" ref="C14:K14">SUM(C15:C29)</f>
        <v>702</v>
      </c>
      <c r="D14" s="56">
        <f t="shared" si="1"/>
        <v>372</v>
      </c>
      <c r="E14" s="56">
        <f t="shared" si="1"/>
        <v>330</v>
      </c>
      <c r="F14" s="56">
        <f t="shared" si="1"/>
        <v>11</v>
      </c>
      <c r="G14" s="56">
        <f t="shared" si="1"/>
        <v>0</v>
      </c>
      <c r="H14" s="56">
        <f t="shared" si="1"/>
        <v>691</v>
      </c>
      <c r="I14" s="56">
        <f t="shared" si="1"/>
        <v>547</v>
      </c>
      <c r="J14" s="56">
        <f t="shared" si="1"/>
        <v>238</v>
      </c>
      <c r="K14" s="56">
        <f t="shared" si="1"/>
        <v>7</v>
      </c>
      <c r="L14" s="57">
        <f>H14-J14-K14-SUM(M14:Q14)</f>
        <v>302</v>
      </c>
      <c r="M14" s="56">
        <f>SUM(M15:M29)</f>
        <v>0</v>
      </c>
      <c r="N14" s="56">
        <f>SUM(N15:N29)</f>
        <v>0</v>
      </c>
      <c r="O14" s="56">
        <f>SUM(O15:O29)</f>
        <v>0</v>
      </c>
      <c r="P14" s="56">
        <f>SUM(P15:P29)</f>
        <v>0</v>
      </c>
      <c r="Q14" s="56">
        <f>SUM(Q15:Q29)</f>
        <v>144</v>
      </c>
      <c r="R14" s="61">
        <f>SUM(L14:Q14)</f>
        <v>446</v>
      </c>
      <c r="S14" s="62">
        <f>IF(ISERROR((J14+K14)/I14*100)=TRUE,0,(J14+K14)/I14*100)</f>
        <v>44.78976234003657</v>
      </c>
      <c r="T14" s="82">
        <f>SUM(T15:T29)</f>
        <v>54</v>
      </c>
      <c r="V14" s="97"/>
    </row>
    <row r="15" spans="1:22" ht="15" customHeight="1">
      <c r="A15" s="28">
        <v>1</v>
      </c>
      <c r="B15" s="29" t="s">
        <v>99</v>
      </c>
      <c r="C15" s="56">
        <f>D15+E15</f>
        <v>17</v>
      </c>
      <c r="D15" s="54">
        <v>0</v>
      </c>
      <c r="E15" s="30">
        <v>17</v>
      </c>
      <c r="F15" s="31">
        <v>0</v>
      </c>
      <c r="G15" s="51"/>
      <c r="H15" s="63">
        <f>I15+Q15</f>
        <v>17</v>
      </c>
      <c r="I15" s="63">
        <f>SUM(J15:P15)</f>
        <v>17</v>
      </c>
      <c r="J15" s="30">
        <v>14</v>
      </c>
      <c r="K15" s="30"/>
      <c r="L15" s="37">
        <f aca="true" t="shared" si="2" ref="L15:L22">C15-F15-J15-K15-SUM(M15:Q15)</f>
        <v>3</v>
      </c>
      <c r="M15" s="30"/>
      <c r="N15" s="30"/>
      <c r="O15" s="32"/>
      <c r="P15" s="32">
        <v>0</v>
      </c>
      <c r="Q15" s="30">
        <v>0</v>
      </c>
      <c r="R15" s="38">
        <f>SUM(L15:Q15)</f>
        <v>3</v>
      </c>
      <c r="S15" s="74">
        <f>IF(ISERROR((J15+K15)/I15*100)=TRUE,0,(J15+K15)/I15*100)</f>
        <v>82.35294117647058</v>
      </c>
      <c r="T15" s="81"/>
      <c r="U15" s="96"/>
      <c r="V15" s="96"/>
    </row>
    <row r="16" spans="1:22" ht="15" customHeight="1">
      <c r="A16" s="28">
        <v>2</v>
      </c>
      <c r="B16" s="29" t="s">
        <v>66</v>
      </c>
      <c r="C16" s="56">
        <f aca="true" t="shared" si="3" ref="C16:C29">D16+E16</f>
        <v>67</v>
      </c>
      <c r="D16" s="54">
        <v>55</v>
      </c>
      <c r="E16" s="30">
        <v>12</v>
      </c>
      <c r="F16" s="31">
        <v>0</v>
      </c>
      <c r="G16" s="51"/>
      <c r="H16" s="63">
        <f aca="true" t="shared" si="4" ref="H16:H89">I16+Q16</f>
        <v>67</v>
      </c>
      <c r="I16" s="63">
        <f aca="true" t="shared" si="5" ref="I16:I29">SUM(J16:P16)</f>
        <v>61</v>
      </c>
      <c r="J16" s="30">
        <v>10</v>
      </c>
      <c r="K16" s="30">
        <v>0</v>
      </c>
      <c r="L16" s="37">
        <f t="shared" si="2"/>
        <v>51</v>
      </c>
      <c r="M16" s="30">
        <v>0</v>
      </c>
      <c r="N16" s="30"/>
      <c r="O16" s="32"/>
      <c r="P16" s="32">
        <v>0</v>
      </c>
      <c r="Q16" s="30">
        <v>6</v>
      </c>
      <c r="R16" s="38">
        <f aca="true" t="shared" si="6" ref="R16:R22">SUM(L16:Q16)</f>
        <v>57</v>
      </c>
      <c r="S16" s="74">
        <f aca="true" t="shared" si="7" ref="S16:S78">IF(ISERROR((J16+K16)/I16*100)=TRUE,0,(J16+K16)/I16*100)</f>
        <v>16.39344262295082</v>
      </c>
      <c r="T16" s="81">
        <v>5</v>
      </c>
      <c r="U16" s="96"/>
      <c r="V16" s="96"/>
    </row>
    <row r="17" spans="1:22" ht="15" customHeight="1">
      <c r="A17" s="28">
        <v>3</v>
      </c>
      <c r="B17" s="29" t="s">
        <v>67</v>
      </c>
      <c r="C17" s="56">
        <f t="shared" si="3"/>
        <v>35</v>
      </c>
      <c r="D17" s="54">
        <v>15</v>
      </c>
      <c r="E17" s="30">
        <v>20</v>
      </c>
      <c r="F17" s="31">
        <v>1</v>
      </c>
      <c r="G17" s="51"/>
      <c r="H17" s="63">
        <f t="shared" si="4"/>
        <v>34</v>
      </c>
      <c r="I17" s="63">
        <f t="shared" si="5"/>
        <v>26</v>
      </c>
      <c r="J17" s="30">
        <v>15</v>
      </c>
      <c r="K17" s="30">
        <v>0</v>
      </c>
      <c r="L17" s="37">
        <f t="shared" si="2"/>
        <v>11</v>
      </c>
      <c r="M17" s="30">
        <v>0</v>
      </c>
      <c r="N17" s="30">
        <v>0</v>
      </c>
      <c r="O17" s="32"/>
      <c r="P17" s="32">
        <v>0</v>
      </c>
      <c r="Q17" s="30">
        <v>8</v>
      </c>
      <c r="R17" s="38">
        <f t="shared" si="6"/>
        <v>19</v>
      </c>
      <c r="S17" s="74">
        <f t="shared" si="7"/>
        <v>57.692307692307686</v>
      </c>
      <c r="T17" s="81">
        <v>4</v>
      </c>
      <c r="U17" s="96"/>
      <c r="V17" s="96"/>
    </row>
    <row r="18" spans="1:22" ht="15" customHeight="1">
      <c r="A18" s="28">
        <v>4</v>
      </c>
      <c r="B18" s="29" t="s">
        <v>68</v>
      </c>
      <c r="C18" s="56">
        <f t="shared" si="3"/>
        <v>54</v>
      </c>
      <c r="D18" s="54">
        <v>39</v>
      </c>
      <c r="E18" s="30">
        <v>15</v>
      </c>
      <c r="F18" s="31">
        <v>0</v>
      </c>
      <c r="G18" s="51"/>
      <c r="H18" s="63">
        <f t="shared" si="4"/>
        <v>54</v>
      </c>
      <c r="I18" s="63">
        <f t="shared" si="5"/>
        <v>42</v>
      </c>
      <c r="J18" s="30">
        <v>15</v>
      </c>
      <c r="K18" s="30">
        <v>0</v>
      </c>
      <c r="L18" s="37">
        <f t="shared" si="2"/>
        <v>27</v>
      </c>
      <c r="M18" s="30"/>
      <c r="N18" s="30">
        <v>0</v>
      </c>
      <c r="O18" s="32"/>
      <c r="P18" s="32"/>
      <c r="Q18" s="30">
        <v>12</v>
      </c>
      <c r="R18" s="38">
        <f t="shared" si="6"/>
        <v>39</v>
      </c>
      <c r="S18" s="74">
        <f t="shared" si="7"/>
        <v>35.714285714285715</v>
      </c>
      <c r="T18" s="81">
        <v>7</v>
      </c>
      <c r="U18" s="96"/>
      <c r="V18" s="96"/>
    </row>
    <row r="19" spans="1:22" ht="15" customHeight="1">
      <c r="A19" s="28">
        <v>5</v>
      </c>
      <c r="B19" s="29" t="s">
        <v>69</v>
      </c>
      <c r="C19" s="56">
        <f t="shared" si="3"/>
        <v>74</v>
      </c>
      <c r="D19" s="54">
        <v>51</v>
      </c>
      <c r="E19" s="30">
        <v>23</v>
      </c>
      <c r="F19" s="31">
        <v>1</v>
      </c>
      <c r="G19" s="51"/>
      <c r="H19" s="63">
        <f t="shared" si="4"/>
        <v>73</v>
      </c>
      <c r="I19" s="63">
        <f t="shared" si="5"/>
        <v>49</v>
      </c>
      <c r="J19" s="30">
        <v>20</v>
      </c>
      <c r="K19" s="30">
        <v>2</v>
      </c>
      <c r="L19" s="37">
        <f t="shared" si="2"/>
        <v>27</v>
      </c>
      <c r="M19" s="30">
        <v>0</v>
      </c>
      <c r="N19" s="30">
        <v>0</v>
      </c>
      <c r="O19" s="32"/>
      <c r="P19" s="32">
        <v>0</v>
      </c>
      <c r="Q19" s="30">
        <v>24</v>
      </c>
      <c r="R19" s="38">
        <f t="shared" si="6"/>
        <v>51</v>
      </c>
      <c r="S19" s="74">
        <f t="shared" si="7"/>
        <v>44.89795918367347</v>
      </c>
      <c r="T19" s="81">
        <v>14</v>
      </c>
      <c r="U19" s="96"/>
      <c r="V19" s="96"/>
    </row>
    <row r="20" spans="1:22" ht="15" customHeight="1">
      <c r="A20" s="28">
        <v>6</v>
      </c>
      <c r="B20" s="29" t="s">
        <v>101</v>
      </c>
      <c r="C20" s="56">
        <f>D20+E20</f>
        <v>2</v>
      </c>
      <c r="D20" s="54">
        <v>2</v>
      </c>
      <c r="E20" s="30">
        <v>0</v>
      </c>
      <c r="F20" s="31">
        <v>0</v>
      </c>
      <c r="G20" s="51"/>
      <c r="H20" s="63">
        <f>I20+Q20</f>
        <v>2</v>
      </c>
      <c r="I20" s="63">
        <f>SUM(J20:P20)</f>
        <v>2</v>
      </c>
      <c r="J20" s="30">
        <v>0</v>
      </c>
      <c r="K20" s="30">
        <v>0</v>
      </c>
      <c r="L20" s="37">
        <f t="shared" si="2"/>
        <v>2</v>
      </c>
      <c r="M20" s="30">
        <v>0</v>
      </c>
      <c r="N20" s="30">
        <v>0</v>
      </c>
      <c r="O20" s="32"/>
      <c r="P20" s="32">
        <v>0</v>
      </c>
      <c r="Q20" s="30">
        <v>0</v>
      </c>
      <c r="R20" s="38">
        <f>SUM(L20:Q20)</f>
        <v>2</v>
      </c>
      <c r="S20" s="74">
        <f>IF(ISERROR((J20+K20)/I20*100)=TRUE,0,(J20+K20)/I20*100)</f>
        <v>0</v>
      </c>
      <c r="T20" s="81"/>
      <c r="U20" s="96"/>
      <c r="V20" s="96"/>
    </row>
    <row r="21" spans="1:22" ht="15" customHeight="1">
      <c r="A21" s="28">
        <v>7</v>
      </c>
      <c r="B21" s="29" t="s">
        <v>70</v>
      </c>
      <c r="C21" s="56">
        <f t="shared" si="3"/>
        <v>38</v>
      </c>
      <c r="D21" s="54">
        <v>15</v>
      </c>
      <c r="E21" s="30">
        <v>23</v>
      </c>
      <c r="F21" s="31">
        <v>0</v>
      </c>
      <c r="G21" s="51"/>
      <c r="H21" s="63">
        <f t="shared" si="4"/>
        <v>38</v>
      </c>
      <c r="I21" s="63">
        <f t="shared" si="5"/>
        <v>28</v>
      </c>
      <c r="J21" s="30">
        <v>9</v>
      </c>
      <c r="K21" s="30"/>
      <c r="L21" s="37">
        <f t="shared" si="2"/>
        <v>19</v>
      </c>
      <c r="M21" s="30"/>
      <c r="N21" s="30">
        <v>0</v>
      </c>
      <c r="O21" s="32">
        <v>0</v>
      </c>
      <c r="P21" s="32">
        <v>0</v>
      </c>
      <c r="Q21" s="30">
        <v>10</v>
      </c>
      <c r="R21" s="38">
        <f t="shared" si="6"/>
        <v>29</v>
      </c>
      <c r="S21" s="74">
        <f t="shared" si="7"/>
        <v>32.142857142857146</v>
      </c>
      <c r="T21" s="81">
        <v>3</v>
      </c>
      <c r="U21" s="96"/>
      <c r="V21" s="96"/>
    </row>
    <row r="22" spans="1:22" ht="15" customHeight="1">
      <c r="A22" s="28">
        <v>8</v>
      </c>
      <c r="B22" s="29" t="s">
        <v>127</v>
      </c>
      <c r="C22" s="56">
        <f t="shared" si="3"/>
        <v>88</v>
      </c>
      <c r="D22" s="54">
        <v>62</v>
      </c>
      <c r="E22" s="30">
        <v>26</v>
      </c>
      <c r="F22" s="31">
        <v>0</v>
      </c>
      <c r="G22" s="51"/>
      <c r="H22" s="63">
        <f t="shared" si="4"/>
        <v>88</v>
      </c>
      <c r="I22" s="63">
        <f t="shared" si="5"/>
        <v>62</v>
      </c>
      <c r="J22" s="30">
        <v>27</v>
      </c>
      <c r="K22" s="30"/>
      <c r="L22" s="37">
        <f t="shared" si="2"/>
        <v>35</v>
      </c>
      <c r="M22" s="30">
        <v>0</v>
      </c>
      <c r="N22" s="30">
        <v>0</v>
      </c>
      <c r="O22" s="32">
        <v>0</v>
      </c>
      <c r="P22" s="32">
        <v>0</v>
      </c>
      <c r="Q22" s="30">
        <v>26</v>
      </c>
      <c r="R22" s="38">
        <f t="shared" si="6"/>
        <v>61</v>
      </c>
      <c r="S22" s="74">
        <f t="shared" si="7"/>
        <v>43.54838709677419</v>
      </c>
      <c r="T22" s="81">
        <v>18</v>
      </c>
      <c r="U22" s="96"/>
      <c r="V22" s="96"/>
    </row>
    <row r="23" spans="1:22" ht="15" customHeight="1">
      <c r="A23" s="28">
        <v>9</v>
      </c>
      <c r="B23" s="29" t="s">
        <v>97</v>
      </c>
      <c r="C23" s="56">
        <f t="shared" si="3"/>
        <v>38</v>
      </c>
      <c r="D23" s="54">
        <v>12</v>
      </c>
      <c r="E23" s="30">
        <v>26</v>
      </c>
      <c r="F23" s="31">
        <v>2</v>
      </c>
      <c r="G23" s="51"/>
      <c r="H23" s="63">
        <f aca="true" t="shared" si="8" ref="H23:H29">I23+Q23</f>
        <v>36</v>
      </c>
      <c r="I23" s="63">
        <f t="shared" si="5"/>
        <v>28</v>
      </c>
      <c r="J23" s="30">
        <v>17</v>
      </c>
      <c r="K23" s="30">
        <v>4</v>
      </c>
      <c r="L23" s="37">
        <f aca="true" t="shared" si="9" ref="L23:L29">C23-F23-J23-K23-SUM(M23:Q23)</f>
        <v>7</v>
      </c>
      <c r="M23" s="30">
        <v>0</v>
      </c>
      <c r="N23" s="30"/>
      <c r="O23" s="32"/>
      <c r="P23" s="32"/>
      <c r="Q23" s="30">
        <v>8</v>
      </c>
      <c r="R23" s="38">
        <f aca="true" t="shared" si="10" ref="R23:R29">SUM(L23:Q23)</f>
        <v>15</v>
      </c>
      <c r="S23" s="74">
        <f t="shared" si="7"/>
        <v>75</v>
      </c>
      <c r="T23" s="81"/>
      <c r="U23" s="96"/>
      <c r="V23" s="96"/>
    </row>
    <row r="24" spans="1:22" ht="15" customHeight="1">
      <c r="A24" s="28">
        <v>10</v>
      </c>
      <c r="B24" s="29" t="s">
        <v>113</v>
      </c>
      <c r="C24" s="56">
        <f t="shared" si="3"/>
        <v>59</v>
      </c>
      <c r="D24" s="54">
        <v>12</v>
      </c>
      <c r="E24" s="30">
        <v>47</v>
      </c>
      <c r="F24" s="31">
        <v>2</v>
      </c>
      <c r="G24" s="51"/>
      <c r="H24" s="63">
        <f t="shared" si="8"/>
        <v>57</v>
      </c>
      <c r="I24" s="63">
        <f t="shared" si="5"/>
        <v>44</v>
      </c>
      <c r="J24" s="30">
        <v>32</v>
      </c>
      <c r="K24" s="30"/>
      <c r="L24" s="37">
        <f t="shared" si="9"/>
        <v>12</v>
      </c>
      <c r="M24" s="30">
        <v>0</v>
      </c>
      <c r="N24" s="30"/>
      <c r="O24" s="32"/>
      <c r="P24" s="32">
        <v>0</v>
      </c>
      <c r="Q24" s="30">
        <v>13</v>
      </c>
      <c r="R24" s="38">
        <f t="shared" si="10"/>
        <v>25</v>
      </c>
      <c r="S24" s="74">
        <f t="shared" si="7"/>
        <v>72.72727272727273</v>
      </c>
      <c r="T24" s="81">
        <v>3</v>
      </c>
      <c r="U24" s="96"/>
      <c r="V24" s="96"/>
    </row>
    <row r="25" spans="1:22" ht="15" customHeight="1">
      <c r="A25" s="28">
        <v>11</v>
      </c>
      <c r="B25" s="29" t="s">
        <v>83</v>
      </c>
      <c r="C25" s="56">
        <f t="shared" si="3"/>
        <v>87</v>
      </c>
      <c r="D25" s="54">
        <v>60</v>
      </c>
      <c r="E25" s="30">
        <v>27</v>
      </c>
      <c r="F25" s="31">
        <v>0</v>
      </c>
      <c r="G25" s="51"/>
      <c r="H25" s="63">
        <f t="shared" si="8"/>
        <v>87</v>
      </c>
      <c r="I25" s="63">
        <f t="shared" si="5"/>
        <v>83</v>
      </c>
      <c r="J25" s="30">
        <v>9</v>
      </c>
      <c r="K25" s="30">
        <v>0</v>
      </c>
      <c r="L25" s="37">
        <f t="shared" si="9"/>
        <v>74</v>
      </c>
      <c r="M25" s="30">
        <v>0</v>
      </c>
      <c r="N25" s="30"/>
      <c r="O25" s="32"/>
      <c r="P25" s="32"/>
      <c r="Q25" s="30">
        <v>4</v>
      </c>
      <c r="R25" s="38">
        <f t="shared" si="10"/>
        <v>78</v>
      </c>
      <c r="S25" s="74">
        <f t="shared" si="7"/>
        <v>10.843373493975903</v>
      </c>
      <c r="T25" s="81"/>
      <c r="U25" s="96"/>
      <c r="V25" s="96"/>
    </row>
    <row r="26" spans="1:22" ht="15" customHeight="1">
      <c r="A26" s="28">
        <v>12</v>
      </c>
      <c r="B26" s="29" t="s">
        <v>132</v>
      </c>
      <c r="C26" s="56">
        <f>D26+E26</f>
        <v>23</v>
      </c>
      <c r="D26" s="54">
        <v>9</v>
      </c>
      <c r="E26" s="30">
        <v>14</v>
      </c>
      <c r="F26" s="31">
        <v>0</v>
      </c>
      <c r="G26" s="51"/>
      <c r="H26" s="63">
        <f t="shared" si="8"/>
        <v>23</v>
      </c>
      <c r="I26" s="63">
        <f>SUM(J26:P26)</f>
        <v>17</v>
      </c>
      <c r="J26" s="30">
        <v>8</v>
      </c>
      <c r="K26" s="30">
        <v>0</v>
      </c>
      <c r="L26" s="37">
        <f t="shared" si="9"/>
        <v>9</v>
      </c>
      <c r="M26" s="30">
        <v>0</v>
      </c>
      <c r="N26" s="30"/>
      <c r="O26" s="32"/>
      <c r="P26" s="32"/>
      <c r="Q26" s="30">
        <v>6</v>
      </c>
      <c r="R26" s="38">
        <f t="shared" si="10"/>
        <v>15</v>
      </c>
      <c r="S26" s="74">
        <f>IF(ISERROR((J26+K26)/I26*100)=TRUE,0,(J26+K26)/I26*100)</f>
        <v>47.05882352941176</v>
      </c>
      <c r="T26" s="81"/>
      <c r="U26" s="96"/>
      <c r="V26" s="96"/>
    </row>
    <row r="27" spans="1:22" ht="15" customHeight="1">
      <c r="A27" s="28">
        <v>13</v>
      </c>
      <c r="B27" s="29" t="s">
        <v>102</v>
      </c>
      <c r="C27" s="56">
        <f>D27+E27</f>
        <v>38</v>
      </c>
      <c r="D27" s="54">
        <v>10</v>
      </c>
      <c r="E27" s="30">
        <v>28</v>
      </c>
      <c r="F27" s="31">
        <v>1</v>
      </c>
      <c r="G27" s="51"/>
      <c r="H27" s="63">
        <f t="shared" si="8"/>
        <v>37</v>
      </c>
      <c r="I27" s="63">
        <f>SUM(J27:P27)</f>
        <v>30</v>
      </c>
      <c r="J27" s="30">
        <v>22</v>
      </c>
      <c r="K27" s="30">
        <v>1</v>
      </c>
      <c r="L27" s="37">
        <f t="shared" si="9"/>
        <v>7</v>
      </c>
      <c r="M27" s="30">
        <v>0</v>
      </c>
      <c r="N27" s="30"/>
      <c r="O27" s="32"/>
      <c r="P27" s="32"/>
      <c r="Q27" s="30">
        <v>7</v>
      </c>
      <c r="R27" s="38">
        <f t="shared" si="10"/>
        <v>14</v>
      </c>
      <c r="S27" s="74">
        <f>IF(ISERROR((J27+K27)/I27*100)=TRUE,0,(J27+K27)/I27*100)</f>
        <v>76.66666666666667</v>
      </c>
      <c r="T27" s="81"/>
      <c r="U27" s="96"/>
      <c r="V27" s="96"/>
    </row>
    <row r="28" spans="1:22" ht="15" customHeight="1">
      <c r="A28" s="28">
        <v>14</v>
      </c>
      <c r="B28" s="29" t="s">
        <v>110</v>
      </c>
      <c r="C28" s="56">
        <f>D28+E28</f>
        <v>67</v>
      </c>
      <c r="D28" s="54">
        <v>23</v>
      </c>
      <c r="E28" s="30">
        <v>44</v>
      </c>
      <c r="F28" s="31">
        <v>4</v>
      </c>
      <c r="G28" s="51"/>
      <c r="H28" s="63">
        <f t="shared" si="8"/>
        <v>63</v>
      </c>
      <c r="I28" s="63">
        <f>SUM(J28:P28)</f>
        <v>43</v>
      </c>
      <c r="J28" s="30">
        <v>32</v>
      </c>
      <c r="K28" s="30"/>
      <c r="L28" s="37">
        <f t="shared" si="9"/>
        <v>11</v>
      </c>
      <c r="M28" s="30">
        <v>0</v>
      </c>
      <c r="N28" s="30"/>
      <c r="O28" s="32"/>
      <c r="P28" s="32"/>
      <c r="Q28" s="30">
        <v>20</v>
      </c>
      <c r="R28" s="38">
        <f t="shared" si="10"/>
        <v>31</v>
      </c>
      <c r="S28" s="74">
        <f>IF(ISERROR((J28+K28)/I28*100)=TRUE,0,(J28+K28)/I28*100)</f>
        <v>74.4186046511628</v>
      </c>
      <c r="T28" s="81"/>
      <c r="U28" s="96"/>
      <c r="V28" s="96"/>
    </row>
    <row r="29" spans="1:22" ht="15" customHeight="1">
      <c r="A29" s="28">
        <v>15</v>
      </c>
      <c r="B29" s="29" t="s">
        <v>96</v>
      </c>
      <c r="C29" s="56">
        <f t="shared" si="3"/>
        <v>15</v>
      </c>
      <c r="D29" s="54">
        <v>7</v>
      </c>
      <c r="E29" s="30">
        <v>8</v>
      </c>
      <c r="F29" s="31">
        <v>0</v>
      </c>
      <c r="G29" s="51"/>
      <c r="H29" s="63">
        <f t="shared" si="8"/>
        <v>15</v>
      </c>
      <c r="I29" s="63">
        <f t="shared" si="5"/>
        <v>15</v>
      </c>
      <c r="J29" s="30">
        <v>8</v>
      </c>
      <c r="K29" s="30">
        <v>0</v>
      </c>
      <c r="L29" s="37">
        <f t="shared" si="9"/>
        <v>7</v>
      </c>
      <c r="M29" s="30">
        <v>0</v>
      </c>
      <c r="N29" s="30"/>
      <c r="O29" s="32"/>
      <c r="P29" s="32"/>
      <c r="Q29" s="30">
        <v>0</v>
      </c>
      <c r="R29" s="38">
        <f t="shared" si="10"/>
        <v>7</v>
      </c>
      <c r="S29" s="74">
        <f t="shared" si="7"/>
        <v>53.333333333333336</v>
      </c>
      <c r="T29" s="81"/>
      <c r="U29" s="96"/>
      <c r="V29" s="96"/>
    </row>
    <row r="30" spans="1:22" ht="15" customHeight="1">
      <c r="A30" s="55" t="s">
        <v>32</v>
      </c>
      <c r="B30" s="60" t="s">
        <v>95</v>
      </c>
      <c r="C30" s="56">
        <f aca="true" t="shared" si="11" ref="C30:K30">SUM(C31:C36)</f>
        <v>3525</v>
      </c>
      <c r="D30" s="57">
        <f t="shared" si="11"/>
        <v>1307</v>
      </c>
      <c r="E30" s="56">
        <f t="shared" si="11"/>
        <v>2218</v>
      </c>
      <c r="F30" s="56">
        <f t="shared" si="11"/>
        <v>47</v>
      </c>
      <c r="G30" s="58">
        <f t="shared" si="11"/>
        <v>4</v>
      </c>
      <c r="H30" s="56">
        <f t="shared" si="11"/>
        <v>3478</v>
      </c>
      <c r="I30" s="56">
        <f t="shared" si="11"/>
        <v>2882</v>
      </c>
      <c r="J30" s="56">
        <f t="shared" si="11"/>
        <v>1988</v>
      </c>
      <c r="K30" s="56">
        <f t="shared" si="11"/>
        <v>65</v>
      </c>
      <c r="L30" s="57">
        <f>H30-J30-K30-SUM(M30:Q30)</f>
        <v>816</v>
      </c>
      <c r="M30" s="56">
        <f aca="true" t="shared" si="12" ref="M30:R30">SUM(M31:M36)</f>
        <v>10</v>
      </c>
      <c r="N30" s="56">
        <f t="shared" si="12"/>
        <v>3</v>
      </c>
      <c r="O30" s="56">
        <f t="shared" si="12"/>
        <v>0</v>
      </c>
      <c r="P30" s="56">
        <f t="shared" si="12"/>
        <v>0</v>
      </c>
      <c r="Q30" s="56">
        <f t="shared" si="12"/>
        <v>596</v>
      </c>
      <c r="R30" s="57">
        <f t="shared" si="12"/>
        <v>1425</v>
      </c>
      <c r="S30" s="59">
        <f t="shared" si="7"/>
        <v>71.235253296322</v>
      </c>
      <c r="T30" s="82">
        <f>SUM(T31:T36)</f>
        <v>294</v>
      </c>
      <c r="V30" s="97"/>
    </row>
    <row r="31" spans="1:20" ht="15" customHeight="1">
      <c r="A31" s="28">
        <v>16</v>
      </c>
      <c r="B31" s="29" t="s">
        <v>130</v>
      </c>
      <c r="C31" s="56">
        <f aca="true" t="shared" si="13" ref="C31:C36">D31+E31</f>
        <v>333</v>
      </c>
      <c r="D31" s="54">
        <v>78</v>
      </c>
      <c r="E31" s="30">
        <v>255</v>
      </c>
      <c r="F31" s="31">
        <v>17</v>
      </c>
      <c r="G31" s="51">
        <v>3</v>
      </c>
      <c r="H31" s="63">
        <f t="shared" si="4"/>
        <v>316</v>
      </c>
      <c r="I31" s="63">
        <f aca="true" t="shared" si="14" ref="I31:I36">SUM(J31:P31)</f>
        <v>253</v>
      </c>
      <c r="J31" s="30">
        <v>222</v>
      </c>
      <c r="K31" s="30">
        <v>6</v>
      </c>
      <c r="L31" s="37">
        <f aca="true" t="shared" si="15" ref="L31:L36">C31-F31-J31-K31-SUM(M31:Q31)</f>
        <v>25</v>
      </c>
      <c r="M31" s="30">
        <v>0</v>
      </c>
      <c r="N31" s="30">
        <v>0</v>
      </c>
      <c r="O31" s="32">
        <v>0</v>
      </c>
      <c r="P31" s="32">
        <v>0</v>
      </c>
      <c r="Q31" s="30">
        <v>63</v>
      </c>
      <c r="R31" s="38">
        <f aca="true" t="shared" si="16" ref="R31:R51">SUM(L31:Q31)</f>
        <v>88</v>
      </c>
      <c r="S31" s="74">
        <f t="shared" si="7"/>
        <v>90.11857707509881</v>
      </c>
      <c r="T31" s="81">
        <v>33</v>
      </c>
    </row>
    <row r="32" spans="1:20" ht="15" customHeight="1">
      <c r="A32" s="28">
        <v>17</v>
      </c>
      <c r="B32" s="29" t="s">
        <v>86</v>
      </c>
      <c r="C32" s="56">
        <f t="shared" si="13"/>
        <v>729</v>
      </c>
      <c r="D32" s="54">
        <v>292</v>
      </c>
      <c r="E32" s="30">
        <v>437</v>
      </c>
      <c r="F32" s="31">
        <v>12</v>
      </c>
      <c r="G32" s="51">
        <v>0</v>
      </c>
      <c r="H32" s="63">
        <f t="shared" si="4"/>
        <v>717</v>
      </c>
      <c r="I32" s="63">
        <f t="shared" si="14"/>
        <v>591</v>
      </c>
      <c r="J32" s="30">
        <v>376</v>
      </c>
      <c r="K32" s="30">
        <v>15</v>
      </c>
      <c r="L32" s="37">
        <f t="shared" si="15"/>
        <v>194</v>
      </c>
      <c r="M32" s="30">
        <v>3</v>
      </c>
      <c r="N32" s="30">
        <v>3</v>
      </c>
      <c r="O32" s="32">
        <v>0</v>
      </c>
      <c r="P32" s="32">
        <v>0</v>
      </c>
      <c r="Q32" s="30">
        <v>126</v>
      </c>
      <c r="R32" s="38">
        <f t="shared" si="16"/>
        <v>326</v>
      </c>
      <c r="S32" s="74">
        <f t="shared" si="7"/>
        <v>66.15905245346869</v>
      </c>
      <c r="T32" s="81">
        <v>73</v>
      </c>
    </row>
    <row r="33" spans="1:20" ht="15" customHeight="1">
      <c r="A33" s="28">
        <v>18</v>
      </c>
      <c r="B33" s="29" t="s">
        <v>72</v>
      </c>
      <c r="C33" s="56">
        <f t="shared" si="13"/>
        <v>862</v>
      </c>
      <c r="D33" s="54">
        <v>350</v>
      </c>
      <c r="E33" s="30">
        <v>512</v>
      </c>
      <c r="F33" s="31">
        <v>7</v>
      </c>
      <c r="G33" s="51">
        <v>0</v>
      </c>
      <c r="H33" s="63">
        <f t="shared" si="4"/>
        <v>855</v>
      </c>
      <c r="I33" s="63">
        <f t="shared" si="14"/>
        <v>700</v>
      </c>
      <c r="J33" s="30">
        <v>415</v>
      </c>
      <c r="K33" s="30">
        <v>18</v>
      </c>
      <c r="L33" s="37">
        <f t="shared" si="15"/>
        <v>264</v>
      </c>
      <c r="M33" s="30">
        <v>3</v>
      </c>
      <c r="N33" s="30">
        <v>0</v>
      </c>
      <c r="O33" s="32">
        <v>0</v>
      </c>
      <c r="P33" s="32">
        <v>0</v>
      </c>
      <c r="Q33" s="30">
        <v>155</v>
      </c>
      <c r="R33" s="38">
        <f t="shared" si="16"/>
        <v>422</v>
      </c>
      <c r="S33" s="74">
        <f t="shared" si="7"/>
        <v>61.857142857142854</v>
      </c>
      <c r="T33" s="81">
        <v>48</v>
      </c>
    </row>
    <row r="34" spans="1:20" ht="15" customHeight="1">
      <c r="A34" s="28">
        <v>19</v>
      </c>
      <c r="B34" s="29" t="s">
        <v>87</v>
      </c>
      <c r="C34" s="56">
        <f t="shared" si="13"/>
        <v>519</v>
      </c>
      <c r="D34" s="54">
        <v>171</v>
      </c>
      <c r="E34" s="30">
        <v>348</v>
      </c>
      <c r="F34" s="31">
        <v>5</v>
      </c>
      <c r="G34" s="51">
        <v>0</v>
      </c>
      <c r="H34" s="63">
        <f t="shared" si="4"/>
        <v>514</v>
      </c>
      <c r="I34" s="63">
        <f t="shared" si="14"/>
        <v>451</v>
      </c>
      <c r="J34" s="30">
        <v>339</v>
      </c>
      <c r="K34" s="30">
        <v>4</v>
      </c>
      <c r="L34" s="37">
        <f t="shared" si="15"/>
        <v>108</v>
      </c>
      <c r="M34" s="30">
        <v>0</v>
      </c>
      <c r="N34" s="30">
        <v>0</v>
      </c>
      <c r="O34" s="32">
        <v>0</v>
      </c>
      <c r="P34" s="32">
        <v>0</v>
      </c>
      <c r="Q34" s="30">
        <v>63</v>
      </c>
      <c r="R34" s="38">
        <f t="shared" si="16"/>
        <v>171</v>
      </c>
      <c r="S34" s="74">
        <f t="shared" si="7"/>
        <v>76.05321507760532</v>
      </c>
      <c r="T34" s="81">
        <v>41</v>
      </c>
    </row>
    <row r="35" spans="1:20" ht="15" customHeight="1">
      <c r="A35" s="28">
        <v>20</v>
      </c>
      <c r="B35" s="29" t="s">
        <v>90</v>
      </c>
      <c r="C35" s="56">
        <f>D35+E35</f>
        <v>548</v>
      </c>
      <c r="D35" s="54">
        <v>218</v>
      </c>
      <c r="E35" s="30">
        <v>330</v>
      </c>
      <c r="F35" s="31">
        <v>5</v>
      </c>
      <c r="G35" s="51">
        <v>0</v>
      </c>
      <c r="H35" s="63">
        <f>I35+Q35</f>
        <v>543</v>
      </c>
      <c r="I35" s="63">
        <f>SUM(J35:P35)</f>
        <v>435</v>
      </c>
      <c r="J35" s="30">
        <v>293</v>
      </c>
      <c r="K35" s="30">
        <v>3</v>
      </c>
      <c r="L35" s="37">
        <f t="shared" si="15"/>
        <v>136</v>
      </c>
      <c r="M35" s="30">
        <v>3</v>
      </c>
      <c r="N35" s="30">
        <v>0</v>
      </c>
      <c r="O35" s="32">
        <v>0</v>
      </c>
      <c r="P35" s="32">
        <v>0</v>
      </c>
      <c r="Q35" s="30">
        <v>108</v>
      </c>
      <c r="R35" s="38">
        <f>SUM(L35:Q35)</f>
        <v>247</v>
      </c>
      <c r="S35" s="74">
        <f t="shared" si="7"/>
        <v>68.04597701149426</v>
      </c>
      <c r="T35" s="81">
        <v>73</v>
      </c>
    </row>
    <row r="36" spans="1:20" ht="15" customHeight="1">
      <c r="A36" s="28">
        <v>21</v>
      </c>
      <c r="B36" s="29" t="s">
        <v>131</v>
      </c>
      <c r="C36" s="56">
        <f t="shared" si="13"/>
        <v>534</v>
      </c>
      <c r="D36" s="54">
        <v>198</v>
      </c>
      <c r="E36" s="30">
        <v>336</v>
      </c>
      <c r="F36" s="31">
        <v>1</v>
      </c>
      <c r="G36" s="51">
        <v>1</v>
      </c>
      <c r="H36" s="63">
        <f t="shared" si="4"/>
        <v>533</v>
      </c>
      <c r="I36" s="63">
        <f t="shared" si="14"/>
        <v>452</v>
      </c>
      <c r="J36" s="30">
        <v>343</v>
      </c>
      <c r="K36" s="30">
        <v>19</v>
      </c>
      <c r="L36" s="37">
        <f t="shared" si="15"/>
        <v>89</v>
      </c>
      <c r="M36" s="30">
        <v>1</v>
      </c>
      <c r="N36" s="30">
        <v>0</v>
      </c>
      <c r="O36" s="32">
        <v>0</v>
      </c>
      <c r="P36" s="32">
        <v>0</v>
      </c>
      <c r="Q36" s="30">
        <v>81</v>
      </c>
      <c r="R36" s="38">
        <f t="shared" si="16"/>
        <v>171</v>
      </c>
      <c r="S36" s="74">
        <f t="shared" si="7"/>
        <v>80.08849557522124</v>
      </c>
      <c r="T36" s="81">
        <v>26</v>
      </c>
    </row>
    <row r="37" spans="1:22" ht="15" customHeight="1">
      <c r="A37" s="55" t="s">
        <v>33</v>
      </c>
      <c r="B37" s="60" t="s">
        <v>34</v>
      </c>
      <c r="C37" s="56">
        <f aca="true" t="shared" si="17" ref="C37:K37">SUM(C38:C45)</f>
        <v>3889</v>
      </c>
      <c r="D37" s="57">
        <f t="shared" si="17"/>
        <v>1659</v>
      </c>
      <c r="E37" s="56">
        <f t="shared" si="17"/>
        <v>2230</v>
      </c>
      <c r="F37" s="56">
        <f t="shared" si="17"/>
        <v>93</v>
      </c>
      <c r="G37" s="58">
        <f t="shared" si="17"/>
        <v>0</v>
      </c>
      <c r="H37" s="56">
        <f t="shared" si="17"/>
        <v>3796</v>
      </c>
      <c r="I37" s="56">
        <f t="shared" si="17"/>
        <v>3155</v>
      </c>
      <c r="J37" s="56">
        <f t="shared" si="17"/>
        <v>1958</v>
      </c>
      <c r="K37" s="56">
        <f t="shared" si="17"/>
        <v>20</v>
      </c>
      <c r="L37" s="57">
        <f>H37-J37-K37-SUM(M37:Q37)</f>
        <v>1170</v>
      </c>
      <c r="M37" s="56">
        <f>SUM(M38:M45)</f>
        <v>7</v>
      </c>
      <c r="N37" s="56">
        <f>SUM(N38:N45)</f>
        <v>0</v>
      </c>
      <c r="O37" s="56">
        <f>SUM(O38:O45)</f>
        <v>0</v>
      </c>
      <c r="P37" s="56">
        <f>SUM(P38:P45)</f>
        <v>0</v>
      </c>
      <c r="Q37" s="56">
        <f>SUM(Q38:Q45)</f>
        <v>641</v>
      </c>
      <c r="R37" s="61">
        <f t="shared" si="16"/>
        <v>1818</v>
      </c>
      <c r="S37" s="62">
        <f t="shared" si="7"/>
        <v>62.694136291600636</v>
      </c>
      <c r="T37" s="82">
        <f>SUM(T38:T45)</f>
        <v>103</v>
      </c>
      <c r="V37" s="97"/>
    </row>
    <row r="38" spans="1:20" ht="15" customHeight="1">
      <c r="A38" s="28">
        <v>22</v>
      </c>
      <c r="B38" s="29" t="s">
        <v>36</v>
      </c>
      <c r="C38" s="56">
        <f aca="true" t="shared" si="18" ref="C38:C45">D38+E38</f>
        <v>547</v>
      </c>
      <c r="D38" s="54">
        <v>225</v>
      </c>
      <c r="E38" s="30">
        <v>322</v>
      </c>
      <c r="F38" s="30">
        <v>22</v>
      </c>
      <c r="G38" s="52"/>
      <c r="H38" s="63">
        <f t="shared" si="4"/>
        <v>525</v>
      </c>
      <c r="I38" s="63">
        <f aca="true" t="shared" si="19" ref="I38:I45">SUM(J38:P38)</f>
        <v>434</v>
      </c>
      <c r="J38" s="31">
        <v>305</v>
      </c>
      <c r="K38" s="31">
        <v>1</v>
      </c>
      <c r="L38" s="37">
        <f aca="true" t="shared" si="20" ref="L38:L45">C38-F38-J38-K38-SUM(M38:Q38)</f>
        <v>128</v>
      </c>
      <c r="M38" s="31">
        <v>0</v>
      </c>
      <c r="N38" s="31">
        <v>0</v>
      </c>
      <c r="O38" s="33"/>
      <c r="P38" s="33">
        <v>0</v>
      </c>
      <c r="Q38" s="31">
        <v>91</v>
      </c>
      <c r="R38" s="38">
        <f t="shared" si="16"/>
        <v>219</v>
      </c>
      <c r="S38" s="74">
        <f t="shared" si="7"/>
        <v>70.50691244239631</v>
      </c>
      <c r="T38" s="81"/>
    </row>
    <row r="39" spans="1:20" ht="15" customHeight="1">
      <c r="A39" s="28">
        <v>23</v>
      </c>
      <c r="B39" s="29" t="s">
        <v>37</v>
      </c>
      <c r="C39" s="56">
        <f t="shared" si="18"/>
        <v>694</v>
      </c>
      <c r="D39" s="54">
        <v>352</v>
      </c>
      <c r="E39" s="30">
        <v>342</v>
      </c>
      <c r="F39" s="30">
        <v>7</v>
      </c>
      <c r="G39" s="52"/>
      <c r="H39" s="63">
        <f t="shared" si="4"/>
        <v>687</v>
      </c>
      <c r="I39" s="63">
        <f t="shared" si="19"/>
        <v>631</v>
      </c>
      <c r="J39" s="31">
        <v>266</v>
      </c>
      <c r="K39" s="31">
        <v>9</v>
      </c>
      <c r="L39" s="37">
        <f t="shared" si="20"/>
        <v>356</v>
      </c>
      <c r="M39" s="31"/>
      <c r="N39" s="31"/>
      <c r="O39" s="33"/>
      <c r="P39" s="33"/>
      <c r="Q39" s="31">
        <v>56</v>
      </c>
      <c r="R39" s="38">
        <f t="shared" si="16"/>
        <v>412</v>
      </c>
      <c r="S39" s="74">
        <f t="shared" si="7"/>
        <v>43.58161648177496</v>
      </c>
      <c r="T39" s="81"/>
    </row>
    <row r="40" spans="1:20" ht="15" customHeight="1">
      <c r="A40" s="28">
        <v>24</v>
      </c>
      <c r="B40" s="29" t="s">
        <v>104</v>
      </c>
      <c r="C40" s="56">
        <f t="shared" si="18"/>
        <v>890</v>
      </c>
      <c r="D40" s="54">
        <v>341</v>
      </c>
      <c r="E40" s="30">
        <v>549</v>
      </c>
      <c r="F40" s="30">
        <v>35</v>
      </c>
      <c r="G40" s="52"/>
      <c r="H40" s="63">
        <f t="shared" si="4"/>
        <v>855</v>
      </c>
      <c r="I40" s="63">
        <f t="shared" si="19"/>
        <v>691</v>
      </c>
      <c r="J40" s="31">
        <v>538</v>
      </c>
      <c r="K40" s="31">
        <v>3</v>
      </c>
      <c r="L40" s="37">
        <f t="shared" si="20"/>
        <v>148</v>
      </c>
      <c r="M40" s="31">
        <v>2</v>
      </c>
      <c r="N40" s="31"/>
      <c r="O40" s="33"/>
      <c r="P40" s="33"/>
      <c r="Q40" s="31">
        <v>164</v>
      </c>
      <c r="R40" s="38">
        <f t="shared" si="16"/>
        <v>314</v>
      </c>
      <c r="S40" s="74">
        <f t="shared" si="7"/>
        <v>78.29232995658467</v>
      </c>
      <c r="T40" s="81">
        <v>29</v>
      </c>
    </row>
    <row r="41" spans="1:20" ht="15" customHeight="1">
      <c r="A41" s="28">
        <v>25</v>
      </c>
      <c r="B41" s="29" t="s">
        <v>39</v>
      </c>
      <c r="C41" s="56">
        <f t="shared" si="18"/>
        <v>659</v>
      </c>
      <c r="D41" s="54">
        <v>322</v>
      </c>
      <c r="E41" s="30">
        <v>337</v>
      </c>
      <c r="F41" s="30">
        <v>7</v>
      </c>
      <c r="G41" s="52"/>
      <c r="H41" s="63">
        <f t="shared" si="4"/>
        <v>652</v>
      </c>
      <c r="I41" s="63">
        <f t="shared" si="19"/>
        <v>539</v>
      </c>
      <c r="J41" s="31">
        <v>297</v>
      </c>
      <c r="K41" s="31">
        <v>3</v>
      </c>
      <c r="L41" s="37">
        <f t="shared" si="20"/>
        <v>239</v>
      </c>
      <c r="M41" s="31"/>
      <c r="N41" s="31"/>
      <c r="O41" s="33"/>
      <c r="P41" s="33"/>
      <c r="Q41" s="31">
        <v>113</v>
      </c>
      <c r="R41" s="38">
        <f t="shared" si="16"/>
        <v>352</v>
      </c>
      <c r="S41" s="74">
        <f t="shared" si="7"/>
        <v>55.65862708719852</v>
      </c>
      <c r="T41" s="81"/>
    </row>
    <row r="42" spans="1:20" ht="15" customHeight="1">
      <c r="A42" s="28">
        <v>26</v>
      </c>
      <c r="B42" s="29" t="s">
        <v>40</v>
      </c>
      <c r="C42" s="56">
        <f t="shared" si="18"/>
        <v>479</v>
      </c>
      <c r="D42" s="54">
        <v>244</v>
      </c>
      <c r="E42" s="30">
        <v>235</v>
      </c>
      <c r="F42" s="30">
        <v>8</v>
      </c>
      <c r="G42" s="52"/>
      <c r="H42" s="63">
        <f>I42+Q42</f>
        <v>471</v>
      </c>
      <c r="I42" s="63">
        <f t="shared" si="19"/>
        <v>328</v>
      </c>
      <c r="J42" s="31">
        <v>231</v>
      </c>
      <c r="K42" s="31">
        <v>4</v>
      </c>
      <c r="L42" s="37">
        <f t="shared" si="20"/>
        <v>93</v>
      </c>
      <c r="M42" s="31"/>
      <c r="N42" s="31">
        <v>0</v>
      </c>
      <c r="O42" s="33"/>
      <c r="P42" s="33"/>
      <c r="Q42" s="31">
        <v>143</v>
      </c>
      <c r="R42" s="38">
        <f>SUM(L42:Q42)</f>
        <v>236</v>
      </c>
      <c r="S42" s="74">
        <f>IF(ISERROR((J42+K42)/I42*100)=TRUE,0,(J42+K42)/I42*100)</f>
        <v>71.64634146341463</v>
      </c>
      <c r="T42" s="81">
        <v>38</v>
      </c>
    </row>
    <row r="43" spans="1:20" ht="15" customHeight="1">
      <c r="A43" s="28">
        <v>27</v>
      </c>
      <c r="B43" s="29" t="s">
        <v>118</v>
      </c>
      <c r="C43" s="56">
        <f t="shared" si="18"/>
        <v>156</v>
      </c>
      <c r="D43" s="54">
        <v>5</v>
      </c>
      <c r="E43" s="30">
        <v>151</v>
      </c>
      <c r="F43" s="30">
        <v>0</v>
      </c>
      <c r="G43" s="52"/>
      <c r="H43" s="63">
        <f>I43+Q43</f>
        <v>156</v>
      </c>
      <c r="I43" s="63">
        <f t="shared" si="19"/>
        <v>156</v>
      </c>
      <c r="J43" s="31">
        <v>156</v>
      </c>
      <c r="K43" s="31">
        <v>0</v>
      </c>
      <c r="L43" s="37">
        <f t="shared" si="20"/>
        <v>0</v>
      </c>
      <c r="M43" s="31">
        <v>0</v>
      </c>
      <c r="N43" s="31"/>
      <c r="O43" s="33"/>
      <c r="P43" s="33"/>
      <c r="Q43" s="31">
        <v>0</v>
      </c>
      <c r="R43" s="38">
        <f>SUM(L43:Q43)</f>
        <v>0</v>
      </c>
      <c r="S43" s="74">
        <f>IF(ISERROR((J43+K43)/I43*100)=TRUE,0,(J43+K43)/I43*100)</f>
        <v>100</v>
      </c>
      <c r="T43" s="81"/>
    </row>
    <row r="44" spans="1:20" ht="15" customHeight="1">
      <c r="A44" s="28">
        <v>28</v>
      </c>
      <c r="B44" s="29" t="s">
        <v>124</v>
      </c>
      <c r="C44" s="56">
        <f>D44+E44</f>
        <v>132</v>
      </c>
      <c r="D44" s="54">
        <v>32</v>
      </c>
      <c r="E44" s="30">
        <v>100</v>
      </c>
      <c r="F44" s="30">
        <v>3</v>
      </c>
      <c r="G44" s="52"/>
      <c r="H44" s="63">
        <f>I44+Q44</f>
        <v>129</v>
      </c>
      <c r="I44" s="63">
        <f>SUM(J44:P44)</f>
        <v>104</v>
      </c>
      <c r="J44" s="31">
        <v>45</v>
      </c>
      <c r="K44" s="31"/>
      <c r="L44" s="37">
        <f t="shared" si="20"/>
        <v>59</v>
      </c>
      <c r="M44" s="31"/>
      <c r="N44" s="31"/>
      <c r="O44" s="33"/>
      <c r="P44" s="33"/>
      <c r="Q44" s="31">
        <v>25</v>
      </c>
      <c r="R44" s="38">
        <f>SUM(L44:Q44)</f>
        <v>84</v>
      </c>
      <c r="S44" s="74">
        <f>IF(ISERROR((J44+K44)/I44*100)=TRUE,0,(J44+K44)/I44*100)</f>
        <v>43.269230769230774</v>
      </c>
      <c r="T44" s="81">
        <v>18</v>
      </c>
    </row>
    <row r="45" spans="1:20" ht="15" customHeight="1">
      <c r="A45" s="28">
        <v>29</v>
      </c>
      <c r="B45" s="29" t="s">
        <v>134</v>
      </c>
      <c r="C45" s="56">
        <f t="shared" si="18"/>
        <v>332</v>
      </c>
      <c r="D45" s="54">
        <v>138</v>
      </c>
      <c r="E45" s="30">
        <v>194</v>
      </c>
      <c r="F45" s="30">
        <v>11</v>
      </c>
      <c r="G45" s="52"/>
      <c r="H45" s="63">
        <f>I45+Q45</f>
        <v>321</v>
      </c>
      <c r="I45" s="63">
        <f t="shared" si="19"/>
        <v>272</v>
      </c>
      <c r="J45" s="31">
        <v>120</v>
      </c>
      <c r="K45" s="31"/>
      <c r="L45" s="37">
        <f t="shared" si="20"/>
        <v>147</v>
      </c>
      <c r="M45" s="31">
        <v>5</v>
      </c>
      <c r="N45" s="31"/>
      <c r="O45" s="33"/>
      <c r="P45" s="33"/>
      <c r="Q45" s="31">
        <v>49</v>
      </c>
      <c r="R45" s="38">
        <f>SUM(L45:Q45)</f>
        <v>201</v>
      </c>
      <c r="S45" s="74">
        <f>IF(ISERROR((J45+K45)/I45*100)=TRUE,0,(J45+K45)/I45*100)</f>
        <v>44.11764705882353</v>
      </c>
      <c r="T45" s="81">
        <v>18</v>
      </c>
    </row>
    <row r="46" spans="1:22" ht="15" customHeight="1">
      <c r="A46" s="55" t="s">
        <v>35</v>
      </c>
      <c r="B46" s="60" t="s">
        <v>121</v>
      </c>
      <c r="C46" s="56">
        <f aca="true" t="shared" si="21" ref="C46:K46">SUM(C47:C55)</f>
        <v>4241</v>
      </c>
      <c r="D46" s="57">
        <f t="shared" si="21"/>
        <v>1724</v>
      </c>
      <c r="E46" s="56">
        <f t="shared" si="21"/>
        <v>2517</v>
      </c>
      <c r="F46" s="56">
        <f t="shared" si="21"/>
        <v>75</v>
      </c>
      <c r="G46" s="58">
        <f t="shared" si="21"/>
        <v>0</v>
      </c>
      <c r="H46" s="56">
        <f t="shared" si="21"/>
        <v>4166</v>
      </c>
      <c r="I46" s="56">
        <f t="shared" si="21"/>
        <v>3574</v>
      </c>
      <c r="J46" s="56">
        <f t="shared" si="21"/>
        <v>2115</v>
      </c>
      <c r="K46" s="56">
        <f t="shared" si="21"/>
        <v>17</v>
      </c>
      <c r="L46" s="57">
        <f>H46-J46-K46-SUM(M46:Q46)</f>
        <v>1400</v>
      </c>
      <c r="M46" s="56">
        <f aca="true" t="shared" si="22" ref="M46:T46">SUM(M47:M55)</f>
        <v>30</v>
      </c>
      <c r="N46" s="56">
        <f t="shared" si="22"/>
        <v>0</v>
      </c>
      <c r="O46" s="56">
        <f t="shared" si="22"/>
        <v>0</v>
      </c>
      <c r="P46" s="56">
        <f t="shared" si="22"/>
        <v>12</v>
      </c>
      <c r="Q46" s="56">
        <f t="shared" si="22"/>
        <v>592</v>
      </c>
      <c r="R46" s="57">
        <f t="shared" si="22"/>
        <v>2034</v>
      </c>
      <c r="S46" s="59">
        <f t="shared" si="7"/>
        <v>59.65304980414102</v>
      </c>
      <c r="T46" s="91">
        <f t="shared" si="22"/>
        <v>317</v>
      </c>
      <c r="V46" s="97"/>
    </row>
    <row r="47" spans="1:20" ht="15" customHeight="1">
      <c r="A47" s="28">
        <v>30</v>
      </c>
      <c r="B47" s="29" t="s">
        <v>41</v>
      </c>
      <c r="C47" s="56">
        <f aca="true" t="shared" si="23" ref="C47:C55">D47+E47</f>
        <v>158</v>
      </c>
      <c r="D47" s="54">
        <v>29</v>
      </c>
      <c r="E47" s="30">
        <v>129</v>
      </c>
      <c r="F47" s="31"/>
      <c r="G47" s="51"/>
      <c r="H47" s="63">
        <f t="shared" si="4"/>
        <v>158</v>
      </c>
      <c r="I47" s="63">
        <f aca="true" t="shared" si="24" ref="I47:I55">SUM(J47:P47)</f>
        <v>151</v>
      </c>
      <c r="J47" s="31">
        <v>151</v>
      </c>
      <c r="K47" s="31"/>
      <c r="L47" s="37">
        <f aca="true" t="shared" si="25" ref="L47:L55">C47-F47-J47-K47-SUM(M47:Q47)</f>
        <v>0</v>
      </c>
      <c r="M47" s="31"/>
      <c r="N47" s="31"/>
      <c r="O47" s="33"/>
      <c r="P47" s="33">
        <v>0</v>
      </c>
      <c r="Q47" s="31">
        <v>7</v>
      </c>
      <c r="R47" s="38">
        <f t="shared" si="16"/>
        <v>7</v>
      </c>
      <c r="S47" s="74">
        <f t="shared" si="7"/>
        <v>100</v>
      </c>
      <c r="T47" s="81">
        <v>59</v>
      </c>
    </row>
    <row r="48" spans="1:20" ht="15" customHeight="1">
      <c r="A48" s="28">
        <v>31</v>
      </c>
      <c r="B48" s="29" t="s">
        <v>42</v>
      </c>
      <c r="C48" s="56">
        <f t="shared" si="23"/>
        <v>807</v>
      </c>
      <c r="D48" s="54">
        <v>324</v>
      </c>
      <c r="E48" s="30">
        <v>483</v>
      </c>
      <c r="F48" s="31">
        <v>8</v>
      </c>
      <c r="G48" s="51"/>
      <c r="H48" s="63">
        <f t="shared" si="4"/>
        <v>799</v>
      </c>
      <c r="I48" s="63">
        <f t="shared" si="24"/>
        <v>749</v>
      </c>
      <c r="J48" s="31">
        <v>375</v>
      </c>
      <c r="K48" s="31">
        <v>10</v>
      </c>
      <c r="L48" s="37">
        <f t="shared" si="25"/>
        <v>364</v>
      </c>
      <c r="M48" s="31"/>
      <c r="N48" s="31"/>
      <c r="O48" s="33"/>
      <c r="P48" s="33"/>
      <c r="Q48" s="31">
        <v>50</v>
      </c>
      <c r="R48" s="38">
        <f t="shared" si="16"/>
        <v>414</v>
      </c>
      <c r="S48" s="74">
        <f t="shared" si="7"/>
        <v>51.4018691588785</v>
      </c>
      <c r="T48" s="81">
        <v>34</v>
      </c>
    </row>
    <row r="49" spans="1:20" ht="15" customHeight="1">
      <c r="A49" s="28">
        <v>32</v>
      </c>
      <c r="B49" s="29" t="s">
        <v>43</v>
      </c>
      <c r="C49" s="56">
        <f t="shared" si="23"/>
        <v>570</v>
      </c>
      <c r="D49" s="54">
        <v>287</v>
      </c>
      <c r="E49" s="30">
        <v>283</v>
      </c>
      <c r="F49" s="31">
        <v>8</v>
      </c>
      <c r="G49" s="51"/>
      <c r="H49" s="63">
        <f t="shared" si="4"/>
        <v>562</v>
      </c>
      <c r="I49" s="63">
        <f t="shared" si="24"/>
        <v>475</v>
      </c>
      <c r="J49" s="31">
        <v>248</v>
      </c>
      <c r="K49" s="31">
        <v>2</v>
      </c>
      <c r="L49" s="37">
        <f t="shared" si="25"/>
        <v>223</v>
      </c>
      <c r="M49" s="31"/>
      <c r="N49" s="31"/>
      <c r="O49" s="33"/>
      <c r="P49" s="33">
        <v>2</v>
      </c>
      <c r="Q49" s="31">
        <v>87</v>
      </c>
      <c r="R49" s="38">
        <f t="shared" si="16"/>
        <v>312</v>
      </c>
      <c r="S49" s="74">
        <f t="shared" si="7"/>
        <v>52.63157894736842</v>
      </c>
      <c r="T49" s="81">
        <v>55</v>
      </c>
    </row>
    <row r="50" spans="1:20" ht="15" customHeight="1">
      <c r="A50" s="28">
        <v>33</v>
      </c>
      <c r="B50" s="29" t="s">
        <v>44</v>
      </c>
      <c r="C50" s="56">
        <f t="shared" si="23"/>
        <v>678</v>
      </c>
      <c r="D50" s="54">
        <v>293</v>
      </c>
      <c r="E50" s="30">
        <v>385</v>
      </c>
      <c r="F50" s="31"/>
      <c r="G50" s="51">
        <v>0</v>
      </c>
      <c r="H50" s="63">
        <f t="shared" si="4"/>
        <v>678</v>
      </c>
      <c r="I50" s="63">
        <f t="shared" si="24"/>
        <v>542</v>
      </c>
      <c r="J50" s="31">
        <v>323</v>
      </c>
      <c r="K50" s="31">
        <v>1</v>
      </c>
      <c r="L50" s="37">
        <f t="shared" si="25"/>
        <v>206</v>
      </c>
      <c r="M50" s="31">
        <v>12</v>
      </c>
      <c r="N50" s="31"/>
      <c r="O50" s="33">
        <v>0</v>
      </c>
      <c r="P50" s="33">
        <v>0</v>
      </c>
      <c r="Q50" s="31">
        <v>136</v>
      </c>
      <c r="R50" s="38">
        <f t="shared" si="16"/>
        <v>354</v>
      </c>
      <c r="S50" s="74">
        <f t="shared" si="7"/>
        <v>59.77859778597786</v>
      </c>
      <c r="T50" s="81">
        <v>50</v>
      </c>
    </row>
    <row r="51" spans="1:20" ht="15" customHeight="1">
      <c r="A51" s="28">
        <v>34</v>
      </c>
      <c r="B51" s="29" t="s">
        <v>45</v>
      </c>
      <c r="C51" s="56">
        <f t="shared" si="23"/>
        <v>749</v>
      </c>
      <c r="D51" s="54">
        <v>401</v>
      </c>
      <c r="E51" s="30">
        <v>348</v>
      </c>
      <c r="F51" s="31">
        <v>8</v>
      </c>
      <c r="G51" s="51"/>
      <c r="H51" s="63">
        <f t="shared" si="4"/>
        <v>741</v>
      </c>
      <c r="I51" s="63">
        <f t="shared" si="24"/>
        <v>537</v>
      </c>
      <c r="J51" s="31">
        <v>278</v>
      </c>
      <c r="K51" s="31">
        <v>3</v>
      </c>
      <c r="L51" s="37">
        <f t="shared" si="25"/>
        <v>230</v>
      </c>
      <c r="M51" s="31">
        <v>16</v>
      </c>
      <c r="N51" s="31"/>
      <c r="O51" s="33"/>
      <c r="P51" s="33">
        <v>10</v>
      </c>
      <c r="Q51" s="31">
        <v>204</v>
      </c>
      <c r="R51" s="38">
        <f t="shared" si="16"/>
        <v>460</v>
      </c>
      <c r="S51" s="74">
        <f t="shared" si="7"/>
        <v>52.327746741154556</v>
      </c>
      <c r="T51" s="81">
        <v>100</v>
      </c>
    </row>
    <row r="52" spans="1:20" ht="15" customHeight="1">
      <c r="A52" s="28">
        <v>35</v>
      </c>
      <c r="B52" s="29" t="s">
        <v>92</v>
      </c>
      <c r="C52" s="56">
        <f t="shared" si="23"/>
        <v>362</v>
      </c>
      <c r="D52" s="54">
        <v>89</v>
      </c>
      <c r="E52" s="30">
        <v>273</v>
      </c>
      <c r="F52" s="31">
        <v>34</v>
      </c>
      <c r="G52" s="51"/>
      <c r="H52" s="63">
        <f>I52+Q52</f>
        <v>328</v>
      </c>
      <c r="I52" s="63">
        <f t="shared" si="24"/>
        <v>324</v>
      </c>
      <c r="J52" s="31">
        <v>236</v>
      </c>
      <c r="K52" s="31"/>
      <c r="L52" s="37">
        <f t="shared" si="25"/>
        <v>86</v>
      </c>
      <c r="M52" s="31">
        <v>2</v>
      </c>
      <c r="N52" s="31"/>
      <c r="O52" s="33"/>
      <c r="P52" s="33"/>
      <c r="Q52" s="31">
        <v>4</v>
      </c>
      <c r="R52" s="38">
        <f>SUM(L52:Q52)</f>
        <v>92</v>
      </c>
      <c r="S52" s="74">
        <f>IF(ISERROR((J52+K52)/I52*100)=TRUE,0,(J52+K52)/I52*100)</f>
        <v>72.8395061728395</v>
      </c>
      <c r="T52" s="81"/>
    </row>
    <row r="53" spans="1:20" ht="15" customHeight="1">
      <c r="A53" s="28">
        <v>36</v>
      </c>
      <c r="B53" s="29" t="s">
        <v>106</v>
      </c>
      <c r="C53" s="56">
        <f>D53+E53</f>
        <v>516</v>
      </c>
      <c r="D53" s="54">
        <v>132</v>
      </c>
      <c r="E53" s="30">
        <v>384</v>
      </c>
      <c r="F53" s="31">
        <v>11</v>
      </c>
      <c r="G53" s="51"/>
      <c r="H53" s="63">
        <f>I53+Q53</f>
        <v>505</v>
      </c>
      <c r="I53" s="63">
        <f>SUM(J53:P53)</f>
        <v>466</v>
      </c>
      <c r="J53" s="31">
        <v>348</v>
      </c>
      <c r="K53" s="31"/>
      <c r="L53" s="37">
        <f t="shared" si="25"/>
        <v>118</v>
      </c>
      <c r="M53" s="31"/>
      <c r="N53" s="31"/>
      <c r="O53" s="33"/>
      <c r="P53" s="33"/>
      <c r="Q53" s="31">
        <v>39</v>
      </c>
      <c r="R53" s="38">
        <f>SUM(L53:Q53)</f>
        <v>157</v>
      </c>
      <c r="S53" s="74">
        <f>IF(ISERROR((J53+K53)/I53*100)=TRUE,0,(J53+K53)/I53*100)</f>
        <v>74.67811158798283</v>
      </c>
      <c r="T53" s="81">
        <v>19</v>
      </c>
    </row>
    <row r="54" spans="1:20" ht="15" customHeight="1">
      <c r="A54" s="28">
        <v>37</v>
      </c>
      <c r="B54" s="29" t="s">
        <v>135</v>
      </c>
      <c r="C54" s="56">
        <f>D54+E54</f>
        <v>180</v>
      </c>
      <c r="D54" s="54">
        <v>58</v>
      </c>
      <c r="E54" s="30">
        <v>122</v>
      </c>
      <c r="F54" s="31">
        <v>2</v>
      </c>
      <c r="G54" s="51"/>
      <c r="H54" s="63">
        <f>I54+Q54</f>
        <v>178</v>
      </c>
      <c r="I54" s="63">
        <f>SUM(J54:P54)</f>
        <v>169</v>
      </c>
      <c r="J54" s="31">
        <v>81</v>
      </c>
      <c r="K54" s="31"/>
      <c r="L54" s="37">
        <f>C54-F54-J54-K54-SUM(M54:Q54)</f>
        <v>88</v>
      </c>
      <c r="M54" s="31"/>
      <c r="N54" s="31"/>
      <c r="O54" s="33"/>
      <c r="P54" s="33"/>
      <c r="Q54" s="31">
        <v>9</v>
      </c>
      <c r="R54" s="38">
        <f>SUM(L54:Q54)</f>
        <v>97</v>
      </c>
      <c r="S54" s="74">
        <f>IF(ISERROR((J54+K54)/I54*100)=TRUE,0,(J54+K54)/I54*100)</f>
        <v>47.928994082840234</v>
      </c>
      <c r="T54" s="81">
        <v>0</v>
      </c>
    </row>
    <row r="55" spans="1:20" ht="15" customHeight="1">
      <c r="A55" s="28">
        <v>38</v>
      </c>
      <c r="B55" s="29" t="s">
        <v>139</v>
      </c>
      <c r="C55" s="56">
        <f t="shared" si="23"/>
        <v>221</v>
      </c>
      <c r="D55" s="54">
        <v>111</v>
      </c>
      <c r="E55" s="30">
        <v>110</v>
      </c>
      <c r="F55" s="31">
        <v>4</v>
      </c>
      <c r="G55" s="51"/>
      <c r="H55" s="63">
        <f>I55+Q55</f>
        <v>217</v>
      </c>
      <c r="I55" s="63">
        <f t="shared" si="24"/>
        <v>161</v>
      </c>
      <c r="J55" s="31">
        <v>75</v>
      </c>
      <c r="K55" s="31">
        <v>1</v>
      </c>
      <c r="L55" s="37">
        <f t="shared" si="25"/>
        <v>85</v>
      </c>
      <c r="M55" s="31"/>
      <c r="N55" s="31"/>
      <c r="O55" s="33"/>
      <c r="P55" s="33"/>
      <c r="Q55" s="31">
        <v>56</v>
      </c>
      <c r="R55" s="38">
        <f>SUM(L55:Q55)</f>
        <v>141</v>
      </c>
      <c r="S55" s="74">
        <f>IF(ISERROR((J55+K55)/I55*100)=TRUE,0,(J55+K55)/I55*100)</f>
        <v>47.20496894409938</v>
      </c>
      <c r="T55" s="81">
        <v>0</v>
      </c>
    </row>
    <row r="56" spans="1:22" ht="15" customHeight="1">
      <c r="A56" s="55" t="s">
        <v>73</v>
      </c>
      <c r="B56" s="60" t="s">
        <v>89</v>
      </c>
      <c r="C56" s="56">
        <f aca="true" t="shared" si="26" ref="C56:K56">SUM(C57:C63)</f>
        <v>2278</v>
      </c>
      <c r="D56" s="57">
        <f t="shared" si="26"/>
        <v>840</v>
      </c>
      <c r="E56" s="56">
        <f t="shared" si="26"/>
        <v>1438</v>
      </c>
      <c r="F56" s="56">
        <f t="shared" si="26"/>
        <v>96</v>
      </c>
      <c r="G56" s="58">
        <f t="shared" si="26"/>
        <v>0</v>
      </c>
      <c r="H56" s="56">
        <f t="shared" si="26"/>
        <v>2182</v>
      </c>
      <c r="I56" s="56">
        <f t="shared" si="26"/>
        <v>2000</v>
      </c>
      <c r="J56" s="56">
        <f t="shared" si="26"/>
        <v>1182</v>
      </c>
      <c r="K56" s="56">
        <f t="shared" si="26"/>
        <v>21</v>
      </c>
      <c r="L56" s="57">
        <f>H56-J56-K56-SUM(M56:Q56)</f>
        <v>782</v>
      </c>
      <c r="M56" s="56">
        <f aca="true" t="shared" si="27" ref="M56:T56">SUM(M57:M63)</f>
        <v>14</v>
      </c>
      <c r="N56" s="56">
        <f t="shared" si="27"/>
        <v>0</v>
      </c>
      <c r="O56" s="56">
        <f t="shared" si="27"/>
        <v>0</v>
      </c>
      <c r="P56" s="56">
        <f t="shared" si="27"/>
        <v>1</v>
      </c>
      <c r="Q56" s="56">
        <f t="shared" si="27"/>
        <v>182</v>
      </c>
      <c r="R56" s="57">
        <f t="shared" si="27"/>
        <v>979</v>
      </c>
      <c r="S56" s="59">
        <f t="shared" si="7"/>
        <v>60.150000000000006</v>
      </c>
      <c r="T56" s="92">
        <f t="shared" si="27"/>
        <v>74</v>
      </c>
      <c r="V56" s="97"/>
    </row>
    <row r="57" spans="1:20" ht="15" customHeight="1">
      <c r="A57" s="28">
        <v>39</v>
      </c>
      <c r="B57" s="29" t="s">
        <v>46</v>
      </c>
      <c r="C57" s="56">
        <f aca="true" t="shared" si="28" ref="C57:C63">D57+E57</f>
        <v>110</v>
      </c>
      <c r="D57" s="54">
        <v>110</v>
      </c>
      <c r="E57" s="30">
        <v>0</v>
      </c>
      <c r="F57" s="31">
        <v>0</v>
      </c>
      <c r="G57" s="51">
        <v>0</v>
      </c>
      <c r="H57" s="63">
        <f t="shared" si="4"/>
        <v>110</v>
      </c>
      <c r="I57" s="63">
        <f aca="true" t="shared" si="29" ref="I57:I63">SUM(J57:P57)</f>
        <v>86</v>
      </c>
      <c r="J57" s="31">
        <v>16</v>
      </c>
      <c r="K57" s="31">
        <v>2</v>
      </c>
      <c r="L57" s="37">
        <f aca="true" t="shared" si="30" ref="L57:L63">C57-F57-J57-K57-SUM(M57:Q57)</f>
        <v>68</v>
      </c>
      <c r="M57" s="31">
        <v>0</v>
      </c>
      <c r="N57" s="31">
        <v>0</v>
      </c>
      <c r="O57" s="33">
        <v>0</v>
      </c>
      <c r="P57" s="33">
        <v>0</v>
      </c>
      <c r="Q57" s="31">
        <v>24</v>
      </c>
      <c r="R57" s="38">
        <f aca="true" t="shared" si="31" ref="R57:R84">SUM(L57:Q57)</f>
        <v>92</v>
      </c>
      <c r="S57" s="74">
        <f aca="true" t="shared" si="32" ref="S57:S63">IF(ISERROR((J57+K57)/I57*100)=TRUE,0,(J57+K57)/I57*100)</f>
        <v>20.930232558139537</v>
      </c>
      <c r="T57" s="81">
        <v>26</v>
      </c>
    </row>
    <row r="58" spans="1:20" ht="15" customHeight="1">
      <c r="A58" s="28">
        <v>40</v>
      </c>
      <c r="B58" s="29" t="s">
        <v>47</v>
      </c>
      <c r="C58" s="56">
        <f t="shared" si="28"/>
        <v>419</v>
      </c>
      <c r="D58" s="54">
        <v>95</v>
      </c>
      <c r="E58" s="30">
        <v>324</v>
      </c>
      <c r="F58" s="31">
        <v>23</v>
      </c>
      <c r="G58" s="51">
        <v>0</v>
      </c>
      <c r="H58" s="63">
        <f t="shared" si="4"/>
        <v>396</v>
      </c>
      <c r="I58" s="63">
        <f t="shared" si="29"/>
        <v>359</v>
      </c>
      <c r="J58" s="31">
        <v>260</v>
      </c>
      <c r="K58" s="31">
        <v>1</v>
      </c>
      <c r="L58" s="37">
        <f t="shared" si="30"/>
        <v>97</v>
      </c>
      <c r="M58" s="31">
        <v>0</v>
      </c>
      <c r="N58" s="31">
        <v>0</v>
      </c>
      <c r="O58" s="33">
        <v>0</v>
      </c>
      <c r="P58" s="33">
        <v>1</v>
      </c>
      <c r="Q58" s="31">
        <v>37</v>
      </c>
      <c r="R58" s="38">
        <f t="shared" si="31"/>
        <v>135</v>
      </c>
      <c r="S58" s="74">
        <f t="shared" si="32"/>
        <v>72.70194986072424</v>
      </c>
      <c r="T58" s="81">
        <v>11</v>
      </c>
    </row>
    <row r="59" spans="1:20" ht="15" customHeight="1">
      <c r="A59" s="28">
        <v>41</v>
      </c>
      <c r="B59" s="29" t="s">
        <v>48</v>
      </c>
      <c r="C59" s="56">
        <f t="shared" si="28"/>
        <v>471</v>
      </c>
      <c r="D59" s="54">
        <v>172</v>
      </c>
      <c r="E59" s="30">
        <v>299</v>
      </c>
      <c r="F59" s="31">
        <v>15</v>
      </c>
      <c r="G59" s="51">
        <v>0</v>
      </c>
      <c r="H59" s="63">
        <f t="shared" si="4"/>
        <v>456</v>
      </c>
      <c r="I59" s="63">
        <f t="shared" si="29"/>
        <v>412</v>
      </c>
      <c r="J59" s="31">
        <v>243</v>
      </c>
      <c r="K59" s="31">
        <v>5</v>
      </c>
      <c r="L59" s="37">
        <f t="shared" si="30"/>
        <v>162</v>
      </c>
      <c r="M59" s="31">
        <v>2</v>
      </c>
      <c r="N59" s="31">
        <v>0</v>
      </c>
      <c r="O59" s="33">
        <v>0</v>
      </c>
      <c r="P59" s="33">
        <v>0</v>
      </c>
      <c r="Q59" s="31">
        <v>44</v>
      </c>
      <c r="R59" s="38">
        <f t="shared" si="31"/>
        <v>208</v>
      </c>
      <c r="S59" s="74">
        <f t="shared" si="32"/>
        <v>60.19417475728155</v>
      </c>
      <c r="T59" s="81">
        <v>29</v>
      </c>
    </row>
    <row r="60" spans="1:20" ht="15" customHeight="1">
      <c r="A60" s="28">
        <v>42</v>
      </c>
      <c r="B60" s="29" t="s">
        <v>114</v>
      </c>
      <c r="C60" s="56">
        <f t="shared" si="28"/>
        <v>440</v>
      </c>
      <c r="D60" s="54">
        <v>147</v>
      </c>
      <c r="E60" s="30">
        <v>293</v>
      </c>
      <c r="F60" s="31">
        <v>24</v>
      </c>
      <c r="G60" s="51">
        <v>0</v>
      </c>
      <c r="H60" s="63">
        <f>I60+Q60</f>
        <v>416</v>
      </c>
      <c r="I60" s="63">
        <f t="shared" si="29"/>
        <v>385</v>
      </c>
      <c r="J60" s="31">
        <v>229</v>
      </c>
      <c r="K60" s="31">
        <v>4</v>
      </c>
      <c r="L60" s="37">
        <f t="shared" si="30"/>
        <v>145</v>
      </c>
      <c r="M60" s="31">
        <v>7</v>
      </c>
      <c r="N60" s="31">
        <v>0</v>
      </c>
      <c r="O60" s="33">
        <v>0</v>
      </c>
      <c r="P60" s="33">
        <v>0</v>
      </c>
      <c r="Q60" s="31">
        <v>31</v>
      </c>
      <c r="R60" s="38">
        <f>SUM(L60:Q60)</f>
        <v>183</v>
      </c>
      <c r="S60" s="74">
        <f t="shared" si="32"/>
        <v>60.51948051948052</v>
      </c>
      <c r="T60" s="81">
        <v>0</v>
      </c>
    </row>
    <row r="61" spans="1:20" ht="15" customHeight="1">
      <c r="A61" s="28">
        <v>43</v>
      </c>
      <c r="B61" s="29" t="s">
        <v>57</v>
      </c>
      <c r="C61" s="56">
        <f t="shared" si="28"/>
        <v>601</v>
      </c>
      <c r="D61" s="54">
        <v>236</v>
      </c>
      <c r="E61" s="30">
        <v>365</v>
      </c>
      <c r="F61" s="31">
        <v>29</v>
      </c>
      <c r="G61" s="51">
        <v>0</v>
      </c>
      <c r="H61" s="63">
        <f>I61+Q61</f>
        <v>572</v>
      </c>
      <c r="I61" s="63">
        <f t="shared" si="29"/>
        <v>547</v>
      </c>
      <c r="J61" s="31">
        <v>307</v>
      </c>
      <c r="K61" s="31">
        <v>8</v>
      </c>
      <c r="L61" s="37">
        <f t="shared" si="30"/>
        <v>229</v>
      </c>
      <c r="M61" s="31">
        <v>3</v>
      </c>
      <c r="N61" s="31">
        <v>0</v>
      </c>
      <c r="O61" s="33">
        <v>0</v>
      </c>
      <c r="P61" s="33">
        <v>0</v>
      </c>
      <c r="Q61" s="31">
        <v>25</v>
      </c>
      <c r="R61" s="38">
        <f>SUM(L61:Q61)</f>
        <v>257</v>
      </c>
      <c r="S61" s="74">
        <f t="shared" si="32"/>
        <v>57.586837294332724</v>
      </c>
      <c r="T61" s="81">
        <v>8</v>
      </c>
    </row>
    <row r="62" spans="1:20" ht="15" customHeight="1">
      <c r="A62" s="28">
        <v>44</v>
      </c>
      <c r="B62" s="29" t="s">
        <v>137</v>
      </c>
      <c r="C62" s="56">
        <f t="shared" si="28"/>
        <v>79</v>
      </c>
      <c r="D62" s="54">
        <v>0</v>
      </c>
      <c r="E62" s="30">
        <v>79</v>
      </c>
      <c r="F62" s="31">
        <v>0</v>
      </c>
      <c r="G62" s="51">
        <v>0</v>
      </c>
      <c r="H62" s="63">
        <f>I62+Q62</f>
        <v>79</v>
      </c>
      <c r="I62" s="63">
        <f t="shared" si="29"/>
        <v>79</v>
      </c>
      <c r="J62" s="31">
        <v>65</v>
      </c>
      <c r="K62" s="31">
        <v>1</v>
      </c>
      <c r="L62" s="37">
        <f t="shared" si="30"/>
        <v>13</v>
      </c>
      <c r="M62" s="31">
        <v>0</v>
      </c>
      <c r="N62" s="31">
        <v>0</v>
      </c>
      <c r="O62" s="33">
        <v>0</v>
      </c>
      <c r="P62" s="33">
        <v>0</v>
      </c>
      <c r="Q62" s="31">
        <v>0</v>
      </c>
      <c r="R62" s="38">
        <f>SUM(L62:Q62)</f>
        <v>13</v>
      </c>
      <c r="S62" s="74">
        <f t="shared" si="32"/>
        <v>83.54430379746836</v>
      </c>
      <c r="T62" s="81"/>
    </row>
    <row r="63" spans="1:20" ht="15" customHeight="1">
      <c r="A63" s="28">
        <v>45</v>
      </c>
      <c r="B63" s="29" t="s">
        <v>138</v>
      </c>
      <c r="C63" s="56">
        <f t="shared" si="28"/>
        <v>158</v>
      </c>
      <c r="D63" s="54">
        <v>80</v>
      </c>
      <c r="E63" s="30">
        <v>78</v>
      </c>
      <c r="F63" s="31">
        <v>5</v>
      </c>
      <c r="G63" s="51">
        <v>0</v>
      </c>
      <c r="H63" s="63">
        <f t="shared" si="4"/>
        <v>153</v>
      </c>
      <c r="I63" s="63">
        <f t="shared" si="29"/>
        <v>132</v>
      </c>
      <c r="J63" s="31">
        <v>62</v>
      </c>
      <c r="K63" s="31">
        <v>0</v>
      </c>
      <c r="L63" s="37">
        <f t="shared" si="30"/>
        <v>68</v>
      </c>
      <c r="M63" s="31">
        <v>2</v>
      </c>
      <c r="N63" s="31">
        <v>0</v>
      </c>
      <c r="O63" s="33">
        <v>0</v>
      </c>
      <c r="P63" s="33">
        <v>0</v>
      </c>
      <c r="Q63" s="31">
        <v>21</v>
      </c>
      <c r="R63" s="38">
        <f t="shared" si="31"/>
        <v>91</v>
      </c>
      <c r="S63" s="74">
        <f t="shared" si="32"/>
        <v>46.96969696969697</v>
      </c>
      <c r="T63" s="81"/>
    </row>
    <row r="64" spans="1:22" ht="15" customHeight="1">
      <c r="A64" s="55" t="s">
        <v>74</v>
      </c>
      <c r="B64" s="60" t="s">
        <v>50</v>
      </c>
      <c r="C64" s="56">
        <f aca="true" t="shared" si="33" ref="C64:K64">SUM(C65:C70)</f>
        <v>2663</v>
      </c>
      <c r="D64" s="57">
        <f t="shared" si="33"/>
        <v>939</v>
      </c>
      <c r="E64" s="56">
        <f t="shared" si="33"/>
        <v>1724</v>
      </c>
      <c r="F64" s="56">
        <f t="shared" si="33"/>
        <v>47</v>
      </c>
      <c r="G64" s="58">
        <f t="shared" si="33"/>
        <v>0</v>
      </c>
      <c r="H64" s="56">
        <f t="shared" si="33"/>
        <v>2616</v>
      </c>
      <c r="I64" s="56">
        <f t="shared" si="33"/>
        <v>2302</v>
      </c>
      <c r="J64" s="56">
        <f t="shared" si="33"/>
        <v>1361</v>
      </c>
      <c r="K64" s="56">
        <f t="shared" si="33"/>
        <v>25</v>
      </c>
      <c r="L64" s="57">
        <f>H64-J64-K64-SUM(M64:Q64)</f>
        <v>882</v>
      </c>
      <c r="M64" s="56">
        <f aca="true" t="shared" si="34" ref="M64:R64">SUM(M65:M70)</f>
        <v>28</v>
      </c>
      <c r="N64" s="56">
        <f t="shared" si="34"/>
        <v>6</v>
      </c>
      <c r="O64" s="56">
        <f t="shared" si="34"/>
        <v>0</v>
      </c>
      <c r="P64" s="56">
        <f t="shared" si="34"/>
        <v>0</v>
      </c>
      <c r="Q64" s="56">
        <f t="shared" si="34"/>
        <v>314</v>
      </c>
      <c r="R64" s="56">
        <f t="shared" si="34"/>
        <v>1230</v>
      </c>
      <c r="S64" s="59">
        <f t="shared" si="7"/>
        <v>60.208514335360555</v>
      </c>
      <c r="T64" s="93">
        <v>95</v>
      </c>
      <c r="V64" s="97"/>
    </row>
    <row r="65" spans="1:20" ht="15" customHeight="1">
      <c r="A65" s="28">
        <v>46</v>
      </c>
      <c r="B65" s="29" t="s">
        <v>133</v>
      </c>
      <c r="C65" s="56">
        <f aca="true" t="shared" si="35" ref="C65:C70">D65+E65</f>
        <v>514</v>
      </c>
      <c r="D65" s="54">
        <v>203</v>
      </c>
      <c r="E65" s="30">
        <v>311</v>
      </c>
      <c r="F65" s="31">
        <v>16</v>
      </c>
      <c r="G65" s="51"/>
      <c r="H65" s="63">
        <f t="shared" si="4"/>
        <v>498</v>
      </c>
      <c r="I65" s="63">
        <f aca="true" t="shared" si="36" ref="I65:I70">SUM(J65:P65)</f>
        <v>408</v>
      </c>
      <c r="J65" s="31">
        <v>231</v>
      </c>
      <c r="K65" s="31">
        <v>2</v>
      </c>
      <c r="L65" s="37">
        <f aca="true" t="shared" si="37" ref="L65:L70">C65-F65-J65-K65-SUM(M65:Q65)</f>
        <v>169</v>
      </c>
      <c r="M65" s="31">
        <v>5</v>
      </c>
      <c r="N65" s="31">
        <v>1</v>
      </c>
      <c r="O65" s="33"/>
      <c r="P65" s="33"/>
      <c r="Q65" s="31">
        <v>90</v>
      </c>
      <c r="R65" s="38">
        <f t="shared" si="31"/>
        <v>265</v>
      </c>
      <c r="S65" s="74">
        <f t="shared" si="7"/>
        <v>57.107843137254896</v>
      </c>
      <c r="T65" s="81"/>
    </row>
    <row r="66" spans="1:20" ht="15" customHeight="1">
      <c r="A66" s="28">
        <v>47</v>
      </c>
      <c r="B66" s="29" t="s">
        <v>52</v>
      </c>
      <c r="C66" s="56">
        <f t="shared" si="35"/>
        <v>483</v>
      </c>
      <c r="D66" s="54">
        <v>147</v>
      </c>
      <c r="E66" s="30">
        <v>336</v>
      </c>
      <c r="F66" s="31">
        <v>3</v>
      </c>
      <c r="G66" s="51"/>
      <c r="H66" s="63">
        <f t="shared" si="4"/>
        <v>480</v>
      </c>
      <c r="I66" s="63">
        <f t="shared" si="36"/>
        <v>436</v>
      </c>
      <c r="J66" s="31">
        <v>234</v>
      </c>
      <c r="K66" s="31">
        <v>3</v>
      </c>
      <c r="L66" s="37">
        <f t="shared" si="37"/>
        <v>186</v>
      </c>
      <c r="M66" s="31">
        <v>11</v>
      </c>
      <c r="N66" s="31">
        <v>2</v>
      </c>
      <c r="O66" s="33"/>
      <c r="P66" s="33"/>
      <c r="Q66" s="31">
        <v>44</v>
      </c>
      <c r="R66" s="38">
        <f t="shared" si="31"/>
        <v>243</v>
      </c>
      <c r="S66" s="74">
        <f t="shared" si="7"/>
        <v>54.357798165137616</v>
      </c>
      <c r="T66" s="81"/>
    </row>
    <row r="67" spans="1:20" ht="15" customHeight="1">
      <c r="A67" s="28">
        <v>48</v>
      </c>
      <c r="B67" s="29" t="s">
        <v>53</v>
      </c>
      <c r="C67" s="56">
        <f t="shared" si="35"/>
        <v>419</v>
      </c>
      <c r="D67" s="54">
        <v>185</v>
      </c>
      <c r="E67" s="30">
        <v>234</v>
      </c>
      <c r="F67" s="31">
        <v>4</v>
      </c>
      <c r="G67" s="51"/>
      <c r="H67" s="63">
        <f t="shared" si="4"/>
        <v>415</v>
      </c>
      <c r="I67" s="63">
        <f t="shared" si="36"/>
        <v>367</v>
      </c>
      <c r="J67" s="31">
        <v>224</v>
      </c>
      <c r="K67" s="31">
        <v>1</v>
      </c>
      <c r="L67" s="37">
        <f t="shared" si="37"/>
        <v>136</v>
      </c>
      <c r="M67" s="31">
        <v>5</v>
      </c>
      <c r="N67" s="31">
        <v>1</v>
      </c>
      <c r="O67" s="33"/>
      <c r="P67" s="33"/>
      <c r="Q67" s="31">
        <v>48</v>
      </c>
      <c r="R67" s="38">
        <f t="shared" si="31"/>
        <v>190</v>
      </c>
      <c r="S67" s="74">
        <f t="shared" si="7"/>
        <v>61.30790190735694</v>
      </c>
      <c r="T67" s="81"/>
    </row>
    <row r="68" spans="1:20" ht="15" customHeight="1">
      <c r="A68" s="28">
        <v>49</v>
      </c>
      <c r="B68" s="29" t="s">
        <v>54</v>
      </c>
      <c r="C68" s="56">
        <f t="shared" si="35"/>
        <v>511</v>
      </c>
      <c r="D68" s="54">
        <v>286</v>
      </c>
      <c r="E68" s="30">
        <v>225</v>
      </c>
      <c r="F68" s="31">
        <v>5</v>
      </c>
      <c r="G68" s="51"/>
      <c r="H68" s="63">
        <f>I68+Q68</f>
        <v>506</v>
      </c>
      <c r="I68" s="63">
        <f>SUM(J68:P68)</f>
        <v>380</v>
      </c>
      <c r="J68" s="31">
        <v>186</v>
      </c>
      <c r="K68" s="31">
        <v>11</v>
      </c>
      <c r="L68" s="37">
        <f t="shared" si="37"/>
        <v>176</v>
      </c>
      <c r="M68" s="31">
        <v>5</v>
      </c>
      <c r="N68" s="31">
        <v>2</v>
      </c>
      <c r="O68" s="33"/>
      <c r="P68" s="33"/>
      <c r="Q68" s="31">
        <v>126</v>
      </c>
      <c r="R68" s="38">
        <f>SUM(L68:Q68)</f>
        <v>309</v>
      </c>
      <c r="S68" s="74">
        <f>IF(ISERROR((J68+K68)/I68*100)=TRUE,0,(J68+K68)/I68*100)</f>
        <v>51.84210526315789</v>
      </c>
      <c r="T68" s="81"/>
    </row>
    <row r="69" spans="1:20" ht="15" customHeight="1">
      <c r="A69" s="28">
        <v>50</v>
      </c>
      <c r="B69" s="29" t="s">
        <v>91</v>
      </c>
      <c r="C69" s="56">
        <f>D69+E69</f>
        <v>475</v>
      </c>
      <c r="D69" s="54">
        <v>109</v>
      </c>
      <c r="E69" s="30">
        <v>366</v>
      </c>
      <c r="F69" s="31">
        <v>16</v>
      </c>
      <c r="G69" s="51"/>
      <c r="H69" s="63">
        <f>I69+Q69</f>
        <v>459</v>
      </c>
      <c r="I69" s="63">
        <f>SUM(J69:P69)</f>
        <v>454</v>
      </c>
      <c r="J69" s="31">
        <v>279</v>
      </c>
      <c r="K69" s="31">
        <v>8</v>
      </c>
      <c r="L69" s="37">
        <f t="shared" si="37"/>
        <v>167</v>
      </c>
      <c r="M69" s="31"/>
      <c r="N69" s="31"/>
      <c r="O69" s="33"/>
      <c r="P69" s="33"/>
      <c r="Q69" s="31">
        <v>5</v>
      </c>
      <c r="R69" s="38">
        <f>SUM(L69:Q69)</f>
        <v>172</v>
      </c>
      <c r="S69" s="74">
        <f>IF(ISERROR((J69+K69)/I69*100)=TRUE,0,(J69+K69)/I69*100)</f>
        <v>63.21585903083701</v>
      </c>
      <c r="T69" s="81"/>
    </row>
    <row r="70" spans="1:20" ht="15" customHeight="1">
      <c r="A70" s="28">
        <v>51</v>
      </c>
      <c r="B70" s="29" t="s">
        <v>136</v>
      </c>
      <c r="C70" s="56">
        <f t="shared" si="35"/>
        <v>261</v>
      </c>
      <c r="D70" s="54">
        <v>9</v>
      </c>
      <c r="E70" s="30">
        <v>252</v>
      </c>
      <c r="F70" s="31">
        <v>3</v>
      </c>
      <c r="G70" s="51"/>
      <c r="H70" s="63">
        <f t="shared" si="4"/>
        <v>258</v>
      </c>
      <c r="I70" s="63">
        <f t="shared" si="36"/>
        <v>257</v>
      </c>
      <c r="J70" s="31">
        <v>207</v>
      </c>
      <c r="K70" s="31"/>
      <c r="L70" s="37">
        <f t="shared" si="37"/>
        <v>48</v>
      </c>
      <c r="M70" s="31">
        <v>2</v>
      </c>
      <c r="N70" s="31"/>
      <c r="O70" s="33"/>
      <c r="P70" s="33"/>
      <c r="Q70" s="31">
        <v>1</v>
      </c>
      <c r="R70" s="38">
        <f t="shared" si="31"/>
        <v>51</v>
      </c>
      <c r="S70" s="74">
        <f t="shared" si="7"/>
        <v>80.54474708171206</v>
      </c>
      <c r="T70" s="81"/>
    </row>
    <row r="71" spans="1:22" ht="15" customHeight="1">
      <c r="A71" s="55" t="s">
        <v>75</v>
      </c>
      <c r="B71" s="60" t="s">
        <v>55</v>
      </c>
      <c r="C71" s="56">
        <f>SUM(C72:C76)</f>
        <v>3674</v>
      </c>
      <c r="D71" s="56">
        <f aca="true" t="shared" si="38" ref="D71:K71">SUM(D72:D76)</f>
        <v>1677</v>
      </c>
      <c r="E71" s="56">
        <f t="shared" si="38"/>
        <v>1997</v>
      </c>
      <c r="F71" s="56">
        <f t="shared" si="38"/>
        <v>10</v>
      </c>
      <c r="G71" s="56">
        <f t="shared" si="38"/>
        <v>0</v>
      </c>
      <c r="H71" s="56">
        <f t="shared" si="38"/>
        <v>3664</v>
      </c>
      <c r="I71" s="56">
        <f t="shared" si="38"/>
        <v>2888</v>
      </c>
      <c r="J71" s="56">
        <f t="shared" si="38"/>
        <v>1822</v>
      </c>
      <c r="K71" s="56">
        <f t="shared" si="38"/>
        <v>32</v>
      </c>
      <c r="L71" s="57">
        <f>H71-J71-K71-SUM(M71:Q71)</f>
        <v>921</v>
      </c>
      <c r="M71" s="56">
        <f aca="true" t="shared" si="39" ref="M71:R71">SUM(M72:M76)</f>
        <v>113</v>
      </c>
      <c r="N71" s="56">
        <f t="shared" si="39"/>
        <v>0</v>
      </c>
      <c r="O71" s="56">
        <f t="shared" si="39"/>
        <v>0</v>
      </c>
      <c r="P71" s="56">
        <f t="shared" si="39"/>
        <v>0</v>
      </c>
      <c r="Q71" s="56">
        <f t="shared" si="39"/>
        <v>776</v>
      </c>
      <c r="R71" s="56">
        <f t="shared" si="39"/>
        <v>1810</v>
      </c>
      <c r="S71" s="59">
        <f t="shared" si="7"/>
        <v>64.19667590027701</v>
      </c>
      <c r="T71" s="93">
        <v>366</v>
      </c>
      <c r="V71" s="97"/>
    </row>
    <row r="72" spans="1:20" ht="15" customHeight="1">
      <c r="A72" s="28">
        <v>52</v>
      </c>
      <c r="B72" s="29" t="s">
        <v>112</v>
      </c>
      <c r="C72" s="56">
        <f>D72+E72</f>
        <v>7</v>
      </c>
      <c r="D72" s="54">
        <v>0</v>
      </c>
      <c r="E72" s="30">
        <v>7</v>
      </c>
      <c r="F72" s="31"/>
      <c r="G72" s="51">
        <v>0</v>
      </c>
      <c r="H72" s="63">
        <f>I72+Q72</f>
        <v>7</v>
      </c>
      <c r="I72" s="63">
        <f>SUM(J72:P72)</f>
        <v>7</v>
      </c>
      <c r="J72" s="31">
        <v>7</v>
      </c>
      <c r="K72" s="31"/>
      <c r="L72" s="37">
        <f>C72-F72-J72-K72-SUM(M72:Q72)</f>
        <v>0</v>
      </c>
      <c r="M72" s="31"/>
      <c r="N72" s="31"/>
      <c r="O72" s="33">
        <v>0</v>
      </c>
      <c r="P72" s="33"/>
      <c r="Q72" s="31"/>
      <c r="R72" s="38">
        <f>SUM(L72:Q72)</f>
        <v>0</v>
      </c>
      <c r="S72" s="74">
        <f>IF(ISERROR((J72+K72)/I72*100)=TRUE,0,(J72+K72)/I72*100)</f>
        <v>100</v>
      </c>
      <c r="T72" s="81"/>
    </row>
    <row r="73" spans="1:20" ht="15" customHeight="1">
      <c r="A73" s="28">
        <v>53</v>
      </c>
      <c r="B73" s="29" t="s">
        <v>56</v>
      </c>
      <c r="C73" s="56">
        <f>D73+E73</f>
        <v>1148</v>
      </c>
      <c r="D73" s="54">
        <v>537</v>
      </c>
      <c r="E73" s="30">
        <v>611</v>
      </c>
      <c r="F73" s="31">
        <v>3</v>
      </c>
      <c r="G73" s="51"/>
      <c r="H73" s="63">
        <f t="shared" si="4"/>
        <v>1145</v>
      </c>
      <c r="I73" s="63">
        <f>SUM(J73:P73)</f>
        <v>893</v>
      </c>
      <c r="J73" s="31">
        <v>594</v>
      </c>
      <c r="K73" s="31">
        <v>7</v>
      </c>
      <c r="L73" s="37">
        <f>C73-F73-J73-K73-SUM(M73:Q73)</f>
        <v>259</v>
      </c>
      <c r="M73" s="31">
        <v>33</v>
      </c>
      <c r="N73" s="31"/>
      <c r="O73" s="33">
        <v>0</v>
      </c>
      <c r="P73" s="33"/>
      <c r="Q73" s="31">
        <v>252</v>
      </c>
      <c r="R73" s="38">
        <f t="shared" si="31"/>
        <v>544</v>
      </c>
      <c r="S73" s="74">
        <f t="shared" si="7"/>
        <v>67.30123180291153</v>
      </c>
      <c r="T73" s="81"/>
    </row>
    <row r="74" spans="1:20" ht="15" customHeight="1">
      <c r="A74" s="28">
        <v>54</v>
      </c>
      <c r="B74" s="29" t="s">
        <v>38</v>
      </c>
      <c r="C74" s="56">
        <f>D74+E74</f>
        <v>727</v>
      </c>
      <c r="D74" s="54">
        <v>361</v>
      </c>
      <c r="E74" s="30">
        <v>366</v>
      </c>
      <c r="F74" s="31"/>
      <c r="G74" s="51"/>
      <c r="H74" s="63">
        <f t="shared" si="4"/>
        <v>727</v>
      </c>
      <c r="I74" s="63">
        <f>SUM(J74:P74)</f>
        <v>519</v>
      </c>
      <c r="J74" s="31">
        <v>351</v>
      </c>
      <c r="K74" s="31">
        <v>6</v>
      </c>
      <c r="L74" s="37">
        <f>C74-F74-J74-K74-SUM(M74:Q74)</f>
        <v>162</v>
      </c>
      <c r="M74" s="31">
        <v>0</v>
      </c>
      <c r="N74" s="31"/>
      <c r="O74" s="33"/>
      <c r="P74" s="33"/>
      <c r="Q74" s="31">
        <v>208</v>
      </c>
      <c r="R74" s="38">
        <f t="shared" si="31"/>
        <v>370</v>
      </c>
      <c r="S74" s="74">
        <f t="shared" si="7"/>
        <v>68.78612716763006</v>
      </c>
      <c r="T74" s="81"/>
    </row>
    <row r="75" spans="1:20" ht="15" customHeight="1">
      <c r="A75" s="28">
        <v>55</v>
      </c>
      <c r="B75" s="29" t="s">
        <v>58</v>
      </c>
      <c r="C75" s="56">
        <f>D75+E75</f>
        <v>1003</v>
      </c>
      <c r="D75" s="54">
        <v>455</v>
      </c>
      <c r="E75" s="30">
        <v>548</v>
      </c>
      <c r="F75" s="31">
        <v>1</v>
      </c>
      <c r="G75" s="51"/>
      <c r="H75" s="63">
        <f t="shared" si="4"/>
        <v>1002</v>
      </c>
      <c r="I75" s="63">
        <f>SUM(J75:P75)</f>
        <v>824</v>
      </c>
      <c r="J75" s="31">
        <v>468</v>
      </c>
      <c r="K75" s="31">
        <v>11</v>
      </c>
      <c r="L75" s="37">
        <f>C75-F75-J75-K75-SUM(M75:Q75)</f>
        <v>293</v>
      </c>
      <c r="M75" s="31">
        <v>52</v>
      </c>
      <c r="N75" s="31"/>
      <c r="O75" s="33"/>
      <c r="P75" s="33"/>
      <c r="Q75" s="31">
        <v>178</v>
      </c>
      <c r="R75" s="38">
        <f t="shared" si="31"/>
        <v>523</v>
      </c>
      <c r="S75" s="74">
        <f t="shared" si="7"/>
        <v>58.13106796116505</v>
      </c>
      <c r="T75" s="81"/>
    </row>
    <row r="76" spans="1:20" ht="15" customHeight="1">
      <c r="A76" s="28">
        <v>56</v>
      </c>
      <c r="B76" s="29" t="s">
        <v>109</v>
      </c>
      <c r="C76" s="56">
        <f>D76+E76</f>
        <v>789</v>
      </c>
      <c r="D76" s="54">
        <v>324</v>
      </c>
      <c r="E76" s="30">
        <v>465</v>
      </c>
      <c r="F76" s="31">
        <v>6</v>
      </c>
      <c r="G76" s="51"/>
      <c r="H76" s="63">
        <f t="shared" si="4"/>
        <v>783</v>
      </c>
      <c r="I76" s="63">
        <f>SUM(J76:P76)</f>
        <v>645</v>
      </c>
      <c r="J76" s="31">
        <v>402</v>
      </c>
      <c r="K76" s="31">
        <v>8</v>
      </c>
      <c r="L76" s="37">
        <f>C76-F76-J76-K76-SUM(M76:Q76)</f>
        <v>207</v>
      </c>
      <c r="M76" s="31">
        <v>28</v>
      </c>
      <c r="N76" s="31"/>
      <c r="O76" s="33"/>
      <c r="P76" s="33"/>
      <c r="Q76" s="31">
        <v>138</v>
      </c>
      <c r="R76" s="38">
        <f t="shared" si="31"/>
        <v>373</v>
      </c>
      <c r="S76" s="74">
        <f t="shared" si="7"/>
        <v>63.565891472868216</v>
      </c>
      <c r="T76" s="81"/>
    </row>
    <row r="77" spans="1:22" ht="15" customHeight="1">
      <c r="A77" s="55" t="s">
        <v>76</v>
      </c>
      <c r="B77" s="60" t="s">
        <v>59</v>
      </c>
      <c r="C77" s="56">
        <f aca="true" t="shared" si="40" ref="C77:K77">SUM(C78:C81)</f>
        <v>1304</v>
      </c>
      <c r="D77" s="57">
        <f t="shared" si="40"/>
        <v>381</v>
      </c>
      <c r="E77" s="56">
        <f t="shared" si="40"/>
        <v>923</v>
      </c>
      <c r="F77" s="56">
        <f t="shared" si="40"/>
        <v>17</v>
      </c>
      <c r="G77" s="58">
        <f t="shared" si="40"/>
        <v>0</v>
      </c>
      <c r="H77" s="56">
        <f t="shared" si="40"/>
        <v>1287</v>
      </c>
      <c r="I77" s="56">
        <f t="shared" si="40"/>
        <v>1114</v>
      </c>
      <c r="J77" s="56">
        <f t="shared" si="40"/>
        <v>739</v>
      </c>
      <c r="K77" s="56">
        <f t="shared" si="40"/>
        <v>13</v>
      </c>
      <c r="L77" s="57">
        <f>H77-J77-K77-SUM(M77:Q77)</f>
        <v>342</v>
      </c>
      <c r="M77" s="56">
        <f aca="true" t="shared" si="41" ref="M77:R77">SUM(M78:M81)</f>
        <v>19</v>
      </c>
      <c r="N77" s="56">
        <f t="shared" si="41"/>
        <v>0</v>
      </c>
      <c r="O77" s="56">
        <f t="shared" si="41"/>
        <v>0</v>
      </c>
      <c r="P77" s="56">
        <f t="shared" si="41"/>
        <v>1</v>
      </c>
      <c r="Q77" s="56">
        <f t="shared" si="41"/>
        <v>173</v>
      </c>
      <c r="R77" s="57">
        <f t="shared" si="41"/>
        <v>535</v>
      </c>
      <c r="S77" s="59">
        <f t="shared" si="7"/>
        <v>67.50448833034112</v>
      </c>
      <c r="T77" s="82">
        <f>SUM(T78:T81)</f>
        <v>162</v>
      </c>
      <c r="V77" s="97"/>
    </row>
    <row r="78" spans="1:20" ht="15" customHeight="1">
      <c r="A78" s="28">
        <v>57</v>
      </c>
      <c r="B78" s="29" t="s">
        <v>107</v>
      </c>
      <c r="C78" s="56">
        <f>D78+E78</f>
        <v>302</v>
      </c>
      <c r="D78" s="54">
        <v>12</v>
      </c>
      <c r="E78" s="30">
        <v>290</v>
      </c>
      <c r="F78" s="31">
        <v>0</v>
      </c>
      <c r="G78" s="51"/>
      <c r="H78" s="63">
        <f t="shared" si="4"/>
        <v>302</v>
      </c>
      <c r="I78" s="63">
        <f>SUM(J78:P78)</f>
        <v>302</v>
      </c>
      <c r="J78" s="31">
        <v>267</v>
      </c>
      <c r="K78" s="31">
        <v>1</v>
      </c>
      <c r="L78" s="37">
        <f>C78-F78-J78-K78-SUM(M78:Q78)</f>
        <v>34</v>
      </c>
      <c r="M78" s="31"/>
      <c r="N78" s="31">
        <v>0</v>
      </c>
      <c r="O78" s="33"/>
      <c r="P78" s="33"/>
      <c r="Q78" s="31"/>
      <c r="R78" s="38">
        <f t="shared" si="31"/>
        <v>34</v>
      </c>
      <c r="S78" s="74">
        <f t="shared" si="7"/>
        <v>88.74172185430463</v>
      </c>
      <c r="T78" s="81"/>
    </row>
    <row r="79" spans="1:20" ht="15" customHeight="1">
      <c r="A79" s="28">
        <v>58</v>
      </c>
      <c r="B79" s="29" t="s">
        <v>60</v>
      </c>
      <c r="C79" s="56">
        <f>D79+E79</f>
        <v>446</v>
      </c>
      <c r="D79" s="54">
        <v>144</v>
      </c>
      <c r="E79" s="30">
        <v>302</v>
      </c>
      <c r="F79" s="31">
        <v>2</v>
      </c>
      <c r="G79" s="51"/>
      <c r="H79" s="63">
        <f>I79+Q79</f>
        <v>444</v>
      </c>
      <c r="I79" s="63">
        <f>SUM(J79:P79)</f>
        <v>389</v>
      </c>
      <c r="J79" s="31">
        <v>227</v>
      </c>
      <c r="K79" s="31">
        <v>7</v>
      </c>
      <c r="L79" s="37">
        <f>C79-F79-J79-K79-SUM(M79:Q79)</f>
        <v>155</v>
      </c>
      <c r="M79" s="31">
        <v>0</v>
      </c>
      <c r="N79" s="31">
        <v>0</v>
      </c>
      <c r="O79" s="33"/>
      <c r="P79" s="33"/>
      <c r="Q79" s="31">
        <v>55</v>
      </c>
      <c r="R79" s="38">
        <f>SUM(L79:Q79)</f>
        <v>210</v>
      </c>
      <c r="S79" s="74">
        <f aca="true" t="shared" si="42" ref="S79:S89">IF(ISERROR((J79+K79)/I79*100)=TRUE,0,(J79+K79)/I79*100)</f>
        <v>60.15424164524421</v>
      </c>
      <c r="T79" s="81">
        <v>55</v>
      </c>
    </row>
    <row r="80" spans="1:20" ht="15" customHeight="1">
      <c r="A80" s="28">
        <v>59</v>
      </c>
      <c r="B80" s="29" t="s">
        <v>108</v>
      </c>
      <c r="C80" s="56">
        <f>D80+E80</f>
        <v>226</v>
      </c>
      <c r="D80" s="54">
        <v>56</v>
      </c>
      <c r="E80" s="30">
        <v>170</v>
      </c>
      <c r="F80" s="31">
        <v>2</v>
      </c>
      <c r="G80" s="51"/>
      <c r="H80" s="63">
        <f>I80+Q80</f>
        <v>224</v>
      </c>
      <c r="I80" s="63">
        <f>SUM(J80:P80)</f>
        <v>200</v>
      </c>
      <c r="J80" s="31">
        <v>138</v>
      </c>
      <c r="K80" s="31">
        <v>3</v>
      </c>
      <c r="L80" s="37">
        <f>C80-F80-J80-K80-SUM(M80:Q80)</f>
        <v>58</v>
      </c>
      <c r="M80" s="31"/>
      <c r="N80" s="31"/>
      <c r="O80" s="33"/>
      <c r="P80" s="33">
        <v>1</v>
      </c>
      <c r="Q80" s="31">
        <v>24</v>
      </c>
      <c r="R80" s="38">
        <f>SUM(L80:Q80)</f>
        <v>83</v>
      </c>
      <c r="S80" s="74">
        <f>IF(ISERROR((J80+K80)/I80*100)=TRUE,0,(J80+K80)/I80*100)</f>
        <v>70.5</v>
      </c>
      <c r="T80" s="81">
        <v>25</v>
      </c>
    </row>
    <row r="81" spans="1:20" ht="15" customHeight="1">
      <c r="A81" s="28">
        <v>60</v>
      </c>
      <c r="B81" s="29" t="s">
        <v>129</v>
      </c>
      <c r="C81" s="56">
        <f>D81+E81</f>
        <v>330</v>
      </c>
      <c r="D81" s="54">
        <v>169</v>
      </c>
      <c r="E81" s="30">
        <v>161</v>
      </c>
      <c r="F81" s="31">
        <v>13</v>
      </c>
      <c r="G81" s="51"/>
      <c r="H81" s="63">
        <f>I81+Q81</f>
        <v>317</v>
      </c>
      <c r="I81" s="63">
        <f>SUM(J81:P81)</f>
        <v>223</v>
      </c>
      <c r="J81" s="31">
        <v>107</v>
      </c>
      <c r="K81" s="31">
        <v>2</v>
      </c>
      <c r="L81" s="37">
        <f>C81-F81-J81-K81-SUM(M81:Q81)</f>
        <v>95</v>
      </c>
      <c r="M81" s="31">
        <v>19</v>
      </c>
      <c r="N81" s="31">
        <v>0</v>
      </c>
      <c r="O81" s="33"/>
      <c r="P81" s="33"/>
      <c r="Q81" s="31">
        <v>94</v>
      </c>
      <c r="R81" s="38">
        <f>SUM(L81:Q81)</f>
        <v>208</v>
      </c>
      <c r="S81" s="74">
        <f t="shared" si="42"/>
        <v>48.87892376681614</v>
      </c>
      <c r="T81" s="81">
        <v>82</v>
      </c>
    </row>
    <row r="82" spans="1:22" ht="15" customHeight="1">
      <c r="A82" s="55" t="s">
        <v>77</v>
      </c>
      <c r="B82" s="60" t="s">
        <v>61</v>
      </c>
      <c r="C82" s="56">
        <f aca="true" t="shared" si="43" ref="C82:K82">SUM(C83:C84)</f>
        <v>966</v>
      </c>
      <c r="D82" s="56">
        <f t="shared" si="43"/>
        <v>452</v>
      </c>
      <c r="E82" s="56">
        <f t="shared" si="43"/>
        <v>514</v>
      </c>
      <c r="F82" s="56">
        <f t="shared" si="43"/>
        <v>26</v>
      </c>
      <c r="G82" s="56">
        <f t="shared" si="43"/>
        <v>0</v>
      </c>
      <c r="H82" s="56">
        <f t="shared" si="43"/>
        <v>940</v>
      </c>
      <c r="I82" s="56">
        <f t="shared" si="43"/>
        <v>740</v>
      </c>
      <c r="J82" s="56">
        <f t="shared" si="43"/>
        <v>433</v>
      </c>
      <c r="K82" s="56">
        <f t="shared" si="43"/>
        <v>33</v>
      </c>
      <c r="L82" s="57">
        <f>H82-J82-K82-SUM(M82:Q82)</f>
        <v>262</v>
      </c>
      <c r="M82" s="56">
        <f>SUM(M83:M84)</f>
        <v>10</v>
      </c>
      <c r="N82" s="56">
        <f>SUM(N83:N84)</f>
        <v>0</v>
      </c>
      <c r="O82" s="56">
        <f>SUM(O83:O84)</f>
        <v>0</v>
      </c>
      <c r="P82" s="56">
        <f>SUM(P83:P84)</f>
        <v>2</v>
      </c>
      <c r="Q82" s="56">
        <f>SUM(Q83:Q84)</f>
        <v>200</v>
      </c>
      <c r="R82" s="61">
        <f t="shared" si="31"/>
        <v>474</v>
      </c>
      <c r="S82" s="62">
        <f t="shared" si="42"/>
        <v>62.972972972972975</v>
      </c>
      <c r="T82" s="82">
        <f>T83+T84</f>
        <v>132</v>
      </c>
      <c r="V82" s="97"/>
    </row>
    <row r="83" spans="1:20" ht="15" customHeight="1">
      <c r="A83" s="28">
        <v>61</v>
      </c>
      <c r="B83" s="29" t="s">
        <v>49</v>
      </c>
      <c r="C83" s="56">
        <f>D83+E83</f>
        <v>469</v>
      </c>
      <c r="D83" s="54">
        <v>211</v>
      </c>
      <c r="E83" s="30">
        <v>258</v>
      </c>
      <c r="F83" s="31">
        <v>18</v>
      </c>
      <c r="G83" s="51">
        <v>0</v>
      </c>
      <c r="H83" s="63">
        <f>I83+Q83</f>
        <v>451</v>
      </c>
      <c r="I83" s="63">
        <f>SUM(J83:P83)</f>
        <v>363</v>
      </c>
      <c r="J83" s="31">
        <v>223</v>
      </c>
      <c r="K83" s="31">
        <v>16</v>
      </c>
      <c r="L83" s="37">
        <f>C83-F83-J83-K83-SUM(M83:Q83)</f>
        <v>119</v>
      </c>
      <c r="M83" s="31">
        <v>3</v>
      </c>
      <c r="N83" s="31">
        <v>0</v>
      </c>
      <c r="O83" s="33">
        <v>0</v>
      </c>
      <c r="P83" s="33">
        <v>2</v>
      </c>
      <c r="Q83" s="31">
        <v>88</v>
      </c>
      <c r="R83" s="38">
        <f>SUM(L83:Q83)</f>
        <v>212</v>
      </c>
      <c r="S83" s="74">
        <f t="shared" si="42"/>
        <v>65.84022038567493</v>
      </c>
      <c r="T83" s="83">
        <v>64</v>
      </c>
    </row>
    <row r="84" spans="1:20" ht="15" customHeight="1">
      <c r="A84" s="28">
        <v>62</v>
      </c>
      <c r="B84" s="29" t="s">
        <v>105</v>
      </c>
      <c r="C84" s="56">
        <f>D84+E84</f>
        <v>497</v>
      </c>
      <c r="D84" s="54">
        <v>241</v>
      </c>
      <c r="E84" s="30">
        <v>256</v>
      </c>
      <c r="F84" s="31">
        <v>8</v>
      </c>
      <c r="G84" s="51">
        <v>0</v>
      </c>
      <c r="H84" s="63">
        <f t="shared" si="4"/>
        <v>489</v>
      </c>
      <c r="I84" s="63">
        <f>SUM(J84:P84)</f>
        <v>377</v>
      </c>
      <c r="J84" s="31">
        <v>210</v>
      </c>
      <c r="K84" s="31">
        <v>17</v>
      </c>
      <c r="L84" s="37">
        <f>C84-F84-J84-K84-SUM(M84:Q84)</f>
        <v>143</v>
      </c>
      <c r="M84" s="31">
        <v>7</v>
      </c>
      <c r="N84" s="31"/>
      <c r="O84" s="33">
        <v>0</v>
      </c>
      <c r="P84" s="33">
        <v>0</v>
      </c>
      <c r="Q84" s="31">
        <v>112</v>
      </c>
      <c r="R84" s="38">
        <f t="shared" si="31"/>
        <v>262</v>
      </c>
      <c r="S84" s="74">
        <f t="shared" si="42"/>
        <v>60.212201591511935</v>
      </c>
      <c r="T84" s="83">
        <v>68</v>
      </c>
    </row>
    <row r="85" spans="1:22" ht="15" customHeight="1">
      <c r="A85" s="55" t="s">
        <v>78</v>
      </c>
      <c r="B85" s="60" t="s">
        <v>62</v>
      </c>
      <c r="C85" s="56">
        <f>SUM(C86:C89)</f>
        <v>922</v>
      </c>
      <c r="D85" s="64">
        <f aca="true" t="shared" si="44" ref="D85:M85">SUM(D86:D89)</f>
        <v>416</v>
      </c>
      <c r="E85" s="56">
        <f t="shared" si="44"/>
        <v>506</v>
      </c>
      <c r="F85" s="56">
        <f t="shared" si="44"/>
        <v>9</v>
      </c>
      <c r="G85" s="58">
        <f t="shared" si="44"/>
        <v>0</v>
      </c>
      <c r="H85" s="56">
        <f t="shared" si="44"/>
        <v>913</v>
      </c>
      <c r="I85" s="56">
        <f t="shared" si="44"/>
        <v>816</v>
      </c>
      <c r="J85" s="56">
        <f t="shared" si="44"/>
        <v>393</v>
      </c>
      <c r="K85" s="56">
        <f t="shared" si="44"/>
        <v>11</v>
      </c>
      <c r="L85" s="57">
        <f>H85-J85-K85-SUM(M85:Q85)</f>
        <v>383</v>
      </c>
      <c r="M85" s="56">
        <f t="shared" si="44"/>
        <v>5</v>
      </c>
      <c r="N85" s="56">
        <f>SUM(N86:N89)</f>
        <v>0</v>
      </c>
      <c r="O85" s="56">
        <f>SUM(O86:O89)</f>
        <v>0</v>
      </c>
      <c r="P85" s="56">
        <f>SUM(P86:P89)</f>
        <v>24</v>
      </c>
      <c r="Q85" s="56">
        <f>SUM(Q86:Q89)</f>
        <v>97</v>
      </c>
      <c r="R85" s="57">
        <f>SUM(R86:R89)</f>
        <v>509</v>
      </c>
      <c r="S85" s="59">
        <f t="shared" si="42"/>
        <v>49.50980392156863</v>
      </c>
      <c r="T85" s="82">
        <f>SUM(T86:T89)</f>
        <v>95</v>
      </c>
      <c r="V85" s="97"/>
    </row>
    <row r="86" spans="1:20" ht="15" customHeight="1">
      <c r="A86" s="28">
        <v>63</v>
      </c>
      <c r="B86" s="29" t="s">
        <v>98</v>
      </c>
      <c r="C86" s="56">
        <f>D86+E86</f>
        <v>140</v>
      </c>
      <c r="D86" s="54">
        <v>24</v>
      </c>
      <c r="E86" s="30">
        <v>116</v>
      </c>
      <c r="F86" s="31">
        <v>5</v>
      </c>
      <c r="G86" s="51"/>
      <c r="H86" s="63">
        <f t="shared" si="4"/>
        <v>135</v>
      </c>
      <c r="I86" s="63">
        <f>SUM(J86:P86)</f>
        <v>134</v>
      </c>
      <c r="J86" s="31">
        <v>105</v>
      </c>
      <c r="K86" s="31"/>
      <c r="L86" s="37">
        <f>C86-F86-J86-K86-SUM(M86:Q86)</f>
        <v>29</v>
      </c>
      <c r="M86" s="31"/>
      <c r="N86" s="31"/>
      <c r="O86" s="33"/>
      <c r="P86" s="33">
        <v>0</v>
      </c>
      <c r="Q86" s="31">
        <v>1</v>
      </c>
      <c r="R86" s="38">
        <f>SUM(L86:Q86)</f>
        <v>30</v>
      </c>
      <c r="S86" s="74">
        <f t="shared" si="42"/>
        <v>78.35820895522389</v>
      </c>
      <c r="T86" s="81"/>
    </row>
    <row r="87" spans="1:20" ht="15" customHeight="1">
      <c r="A87" s="28">
        <v>64</v>
      </c>
      <c r="B87" s="29" t="s">
        <v>63</v>
      </c>
      <c r="C87" s="56">
        <f>D87+E87</f>
        <v>293</v>
      </c>
      <c r="D87" s="54">
        <v>162</v>
      </c>
      <c r="E87" s="30">
        <v>131</v>
      </c>
      <c r="F87" s="31">
        <v>0</v>
      </c>
      <c r="G87" s="51"/>
      <c r="H87" s="63">
        <f t="shared" si="4"/>
        <v>293</v>
      </c>
      <c r="I87" s="63">
        <f>SUM(J87:P87)</f>
        <v>256</v>
      </c>
      <c r="J87" s="31">
        <v>84</v>
      </c>
      <c r="K87" s="31">
        <v>1</v>
      </c>
      <c r="L87" s="37">
        <f>C87-F87-J87-K87-SUM(M87:Q87)</f>
        <v>149</v>
      </c>
      <c r="M87" s="31"/>
      <c r="N87" s="31"/>
      <c r="O87" s="33"/>
      <c r="P87" s="33">
        <v>22</v>
      </c>
      <c r="Q87" s="31">
        <v>37</v>
      </c>
      <c r="R87" s="38">
        <f>SUM(L87:Q87)</f>
        <v>208</v>
      </c>
      <c r="S87" s="74">
        <f t="shared" si="42"/>
        <v>33.203125</v>
      </c>
      <c r="T87" s="81">
        <v>33</v>
      </c>
    </row>
    <row r="88" spans="1:20" ht="15" customHeight="1">
      <c r="A88" s="28">
        <v>65</v>
      </c>
      <c r="B88" s="29" t="s">
        <v>64</v>
      </c>
      <c r="C88" s="56">
        <f>D88+E88</f>
        <v>172</v>
      </c>
      <c r="D88" s="54">
        <v>117</v>
      </c>
      <c r="E88" s="30">
        <v>55</v>
      </c>
      <c r="F88" s="31">
        <v>1</v>
      </c>
      <c r="G88" s="51"/>
      <c r="H88" s="63">
        <f t="shared" si="4"/>
        <v>171</v>
      </c>
      <c r="I88" s="63">
        <f>SUM(J88:P88)</f>
        <v>142</v>
      </c>
      <c r="J88" s="31">
        <v>48</v>
      </c>
      <c r="K88" s="31">
        <v>1</v>
      </c>
      <c r="L88" s="37">
        <f>C88-F88-J88-K88-SUM(M88:Q88)</f>
        <v>90</v>
      </c>
      <c r="M88" s="31">
        <v>3</v>
      </c>
      <c r="N88" s="31">
        <v>0</v>
      </c>
      <c r="O88" s="33"/>
      <c r="P88" s="33"/>
      <c r="Q88" s="31">
        <v>29</v>
      </c>
      <c r="R88" s="38">
        <f>SUM(L88:Q88)</f>
        <v>122</v>
      </c>
      <c r="S88" s="74">
        <f t="shared" si="42"/>
        <v>34.50704225352113</v>
      </c>
      <c r="T88" s="81">
        <v>34</v>
      </c>
    </row>
    <row r="89" spans="1:20" ht="15" customHeight="1">
      <c r="A89" s="28">
        <v>66</v>
      </c>
      <c r="B89" s="29" t="s">
        <v>65</v>
      </c>
      <c r="C89" s="56">
        <f>D89+E89</f>
        <v>317</v>
      </c>
      <c r="D89" s="54">
        <v>113</v>
      </c>
      <c r="E89" s="35">
        <v>204</v>
      </c>
      <c r="F89" s="34">
        <v>3</v>
      </c>
      <c r="G89" s="53"/>
      <c r="H89" s="63">
        <f t="shared" si="4"/>
        <v>314</v>
      </c>
      <c r="I89" s="63">
        <f>SUM(J89:P89)</f>
        <v>284</v>
      </c>
      <c r="J89" s="35">
        <v>156</v>
      </c>
      <c r="K89" s="34">
        <v>9</v>
      </c>
      <c r="L89" s="37">
        <f>C89-F89-J89-K89-SUM(M89:Q89)</f>
        <v>115</v>
      </c>
      <c r="M89" s="35">
        <v>2</v>
      </c>
      <c r="N89" s="35"/>
      <c r="O89" s="35"/>
      <c r="P89" s="35">
        <v>2</v>
      </c>
      <c r="Q89" s="35">
        <v>30</v>
      </c>
      <c r="R89" s="38">
        <f>SUM(L89:Q89)</f>
        <v>149</v>
      </c>
      <c r="S89" s="74">
        <f t="shared" si="42"/>
        <v>58.098591549295776</v>
      </c>
      <c r="T89" s="81">
        <v>28</v>
      </c>
    </row>
    <row r="90" spans="2:19" ht="15.75" customHeight="1">
      <c r="B90" s="17" t="s">
        <v>116</v>
      </c>
      <c r="N90" s="102" t="s">
        <v>142</v>
      </c>
      <c r="O90" s="102"/>
      <c r="P90" s="102"/>
      <c r="Q90" s="102"/>
      <c r="R90" s="102"/>
      <c r="S90" s="102"/>
    </row>
    <row r="91" spans="14:19" ht="15.75" customHeight="1">
      <c r="N91" s="102" t="s">
        <v>93</v>
      </c>
      <c r="O91" s="102"/>
      <c r="P91" s="102"/>
      <c r="Q91" s="102"/>
      <c r="R91" s="102"/>
      <c r="S91" s="102"/>
    </row>
    <row r="92" spans="2:19" ht="16.5" customHeight="1">
      <c r="B92" s="41" t="s">
        <v>117</v>
      </c>
      <c r="N92" s="102" t="s">
        <v>94</v>
      </c>
      <c r="O92" s="102"/>
      <c r="P92" s="102"/>
      <c r="Q92" s="102"/>
      <c r="R92" s="102"/>
      <c r="S92" s="102"/>
    </row>
    <row r="93" spans="14:19" ht="78.75" customHeight="1">
      <c r="N93" s="104" t="s">
        <v>67</v>
      </c>
      <c r="O93" s="104"/>
      <c r="P93" s="104"/>
      <c r="Q93" s="104"/>
      <c r="R93" s="104"/>
      <c r="S93" s="104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4.75" customHeight="1"/>
    <row r="122" ht="24.75" customHeight="1"/>
    <row r="123" ht="24.75" customHeight="1"/>
    <row r="124" ht="24.75" customHeight="1"/>
    <row r="125" ht="24.75" customHeight="1"/>
    <row r="126" ht="21.75" customHeight="1"/>
    <row r="127" ht="21.75" customHeight="1"/>
    <row r="128" ht="21.75" customHeight="1"/>
    <row r="129" ht="21.75" customHeight="1"/>
    <row r="130" ht="19.5" customHeight="1"/>
    <row r="131" ht="19.5" customHeight="1"/>
    <row r="132" ht="19.5" customHeight="1"/>
    <row r="133" ht="19.5" customHeight="1"/>
    <row r="134" ht="21.75" customHeight="1"/>
    <row r="135" ht="18" customHeight="1"/>
    <row r="136" ht="18" customHeight="1"/>
    <row r="137" ht="18" customHeight="1"/>
    <row r="138" ht="8.25" customHeight="1"/>
    <row r="139" ht="6.75" customHeight="1"/>
  </sheetData>
  <sheetProtection/>
  <mergeCells count="38">
    <mergeCell ref="D3:Q3"/>
    <mergeCell ref="D10:D11"/>
    <mergeCell ref="I4:L4"/>
    <mergeCell ref="F7:F11"/>
    <mergeCell ref="P10:P11"/>
    <mergeCell ref="A1:C1"/>
    <mergeCell ref="D1:O1"/>
    <mergeCell ref="P1:S1"/>
    <mergeCell ref="A2:C2"/>
    <mergeCell ref="D2:O2"/>
    <mergeCell ref="O4:Q4"/>
    <mergeCell ref="T7:T11"/>
    <mergeCell ref="S7:S11"/>
    <mergeCell ref="A12:B12"/>
    <mergeCell ref="N90:S90"/>
    <mergeCell ref="P2:S2"/>
    <mergeCell ref="M10:M11"/>
    <mergeCell ref="J9:P9"/>
    <mergeCell ref="C8:C11"/>
    <mergeCell ref="D8:E9"/>
    <mergeCell ref="H8:H11"/>
    <mergeCell ref="A7:B11"/>
    <mergeCell ref="C7:E7"/>
    <mergeCell ref="Q8:Q11"/>
    <mergeCell ref="O10:O11"/>
    <mergeCell ref="G7:G11"/>
    <mergeCell ref="H7:Q7"/>
    <mergeCell ref="K10:K11"/>
    <mergeCell ref="E10:E11"/>
    <mergeCell ref="I8:P8"/>
    <mergeCell ref="I9:I11"/>
    <mergeCell ref="N91:S91"/>
    <mergeCell ref="N92:S92"/>
    <mergeCell ref="J10:J11"/>
    <mergeCell ref="N10:N11"/>
    <mergeCell ref="L10:L11"/>
    <mergeCell ref="R7:R11"/>
    <mergeCell ref="N93:S93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146"/>
  <sheetViews>
    <sheetView showZeros="0" tabSelected="1" zoomScalePageLayoutView="0" workbookViewId="0" topLeftCell="D79">
      <selection activeCell="M93" sqref="M93"/>
    </sheetView>
  </sheetViews>
  <sheetFormatPr defaultColWidth="9.21484375" defaultRowHeight="15"/>
  <cols>
    <col min="1" max="1" width="2.21484375" style="2" customWidth="1"/>
    <col min="2" max="2" width="9.4453125" style="2" customWidth="1"/>
    <col min="3" max="3" width="8.4453125" style="2" customWidth="1"/>
    <col min="4" max="4" width="8.5546875" style="44" customWidth="1"/>
    <col min="5" max="5" width="8.77734375" style="2" customWidth="1"/>
    <col min="6" max="6" width="7.4453125" style="2" customWidth="1"/>
    <col min="7" max="7" width="6.3359375" style="2" customWidth="1"/>
    <col min="8" max="9" width="8.4453125" style="2" customWidth="1"/>
    <col min="10" max="10" width="7.664062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3359375" style="2" customWidth="1"/>
    <col min="15" max="15" width="7.55468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5546875" style="77" hidden="1" customWidth="1"/>
    <col min="22" max="16384" width="9.21484375" style="2" customWidth="1"/>
  </cols>
  <sheetData>
    <row r="1" spans="1:20" ht="29.25" customHeight="1">
      <c r="A1" s="152" t="s">
        <v>28</v>
      </c>
      <c r="B1" s="152"/>
      <c r="C1" s="143" t="s">
        <v>84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53" t="s">
        <v>81</v>
      </c>
      <c r="S1" s="149"/>
      <c r="T1" s="149"/>
    </row>
    <row r="2" spans="1:20" ht="30" customHeight="1">
      <c r="A2" s="154" t="s">
        <v>6</v>
      </c>
      <c r="B2" s="154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3" t="s">
        <v>80</v>
      </c>
      <c r="S2" s="149"/>
      <c r="T2" s="149"/>
    </row>
    <row r="3" spans="1:20" ht="11.2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9" t="s">
        <v>29</v>
      </c>
      <c r="S3" s="149"/>
      <c r="T3" s="149"/>
    </row>
    <row r="4" spans="1:20" ht="15.75" customHeight="1">
      <c r="A4" s="3"/>
      <c r="B4" s="3"/>
      <c r="C4" s="5"/>
      <c r="D4" s="6"/>
      <c r="E4" s="150" t="s">
        <v>140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7"/>
      <c r="S4" s="8"/>
      <c r="T4" s="8"/>
    </row>
    <row r="5" spans="1:21" s="9" customFormat="1" ht="13.5" customHeight="1">
      <c r="A5" s="10"/>
      <c r="B5" s="3"/>
      <c r="C5" s="3"/>
      <c r="D5" s="6"/>
      <c r="E5" s="8"/>
      <c r="F5" s="8"/>
      <c r="G5" s="8"/>
      <c r="H5" s="8"/>
      <c r="I5" s="151" t="s">
        <v>141</v>
      </c>
      <c r="J5" s="151"/>
      <c r="K5" s="151"/>
      <c r="L5" s="151"/>
      <c r="M5" s="8"/>
      <c r="N5" s="8"/>
      <c r="O5" s="8"/>
      <c r="P5" s="8"/>
      <c r="Q5" s="8"/>
      <c r="R5" s="8"/>
      <c r="S5" s="8"/>
      <c r="T5" s="8"/>
      <c r="U5" s="78"/>
    </row>
    <row r="6" spans="1:21" s="11" customFormat="1" ht="13.5" customHeight="1">
      <c r="A6" s="161" t="s">
        <v>7</v>
      </c>
      <c r="B6" s="162"/>
      <c r="C6" s="167" t="s">
        <v>8</v>
      </c>
      <c r="D6" s="168"/>
      <c r="E6" s="169"/>
      <c r="F6" s="170" t="s">
        <v>9</v>
      </c>
      <c r="G6" s="173" t="s">
        <v>10</v>
      </c>
      <c r="H6" s="167" t="s">
        <v>11</v>
      </c>
      <c r="I6" s="168"/>
      <c r="J6" s="168"/>
      <c r="K6" s="168"/>
      <c r="L6" s="168"/>
      <c r="M6" s="168"/>
      <c r="N6" s="168"/>
      <c r="O6" s="168"/>
      <c r="P6" s="168"/>
      <c r="Q6" s="168"/>
      <c r="R6" s="169"/>
      <c r="S6" s="159" t="s">
        <v>12</v>
      </c>
      <c r="T6" s="159" t="s">
        <v>30</v>
      </c>
      <c r="U6" s="190" t="s">
        <v>120</v>
      </c>
    </row>
    <row r="7" spans="1:21" s="12" customFormat="1" ht="14.25" customHeight="1">
      <c r="A7" s="163"/>
      <c r="B7" s="164"/>
      <c r="C7" s="159" t="s">
        <v>13</v>
      </c>
      <c r="D7" s="170" t="s">
        <v>14</v>
      </c>
      <c r="E7" s="177"/>
      <c r="F7" s="171"/>
      <c r="G7" s="174"/>
      <c r="H7" s="176" t="s">
        <v>4</v>
      </c>
      <c r="I7" s="172" t="s">
        <v>15</v>
      </c>
      <c r="J7" s="180"/>
      <c r="K7" s="180"/>
      <c r="L7" s="180"/>
      <c r="M7" s="180"/>
      <c r="N7" s="180"/>
      <c r="O7" s="180"/>
      <c r="P7" s="180"/>
      <c r="Q7" s="178"/>
      <c r="R7" s="171" t="s">
        <v>16</v>
      </c>
      <c r="S7" s="176"/>
      <c r="T7" s="176"/>
      <c r="U7" s="190"/>
    </row>
    <row r="8" spans="1:21" ht="19.5" customHeight="1">
      <c r="A8" s="163"/>
      <c r="B8" s="164"/>
      <c r="C8" s="176"/>
      <c r="D8" s="172"/>
      <c r="E8" s="178"/>
      <c r="F8" s="171"/>
      <c r="G8" s="174"/>
      <c r="H8" s="176"/>
      <c r="I8" s="159" t="s">
        <v>4</v>
      </c>
      <c r="J8" s="181" t="s">
        <v>14</v>
      </c>
      <c r="K8" s="182"/>
      <c r="L8" s="182"/>
      <c r="M8" s="182"/>
      <c r="N8" s="182"/>
      <c r="O8" s="182"/>
      <c r="P8" s="182"/>
      <c r="Q8" s="183"/>
      <c r="R8" s="171"/>
      <c r="S8" s="176"/>
      <c r="T8" s="176"/>
      <c r="U8" s="190"/>
    </row>
    <row r="9" spans="1:21" ht="12" customHeight="1">
      <c r="A9" s="163"/>
      <c r="B9" s="164"/>
      <c r="C9" s="176"/>
      <c r="D9" s="157" t="s">
        <v>17</v>
      </c>
      <c r="E9" s="159" t="s">
        <v>18</v>
      </c>
      <c r="F9" s="171"/>
      <c r="G9" s="174"/>
      <c r="H9" s="176"/>
      <c r="I9" s="176"/>
      <c r="J9" s="184" t="s">
        <v>19</v>
      </c>
      <c r="K9" s="184" t="s">
        <v>20</v>
      </c>
      <c r="L9" s="184" t="s">
        <v>85</v>
      </c>
      <c r="M9" s="191" t="s">
        <v>21</v>
      </c>
      <c r="N9" s="159" t="s">
        <v>22</v>
      </c>
      <c r="O9" s="159" t="s">
        <v>23</v>
      </c>
      <c r="P9" s="159" t="s">
        <v>24</v>
      </c>
      <c r="Q9" s="159" t="s">
        <v>25</v>
      </c>
      <c r="R9" s="171"/>
      <c r="S9" s="176"/>
      <c r="T9" s="176"/>
      <c r="U9" s="190"/>
    </row>
    <row r="10" spans="1:21" ht="41.25" customHeight="1">
      <c r="A10" s="165"/>
      <c r="B10" s="166"/>
      <c r="C10" s="160"/>
      <c r="D10" s="158"/>
      <c r="E10" s="160"/>
      <c r="F10" s="172"/>
      <c r="G10" s="175"/>
      <c r="H10" s="160"/>
      <c r="I10" s="160"/>
      <c r="J10" s="184"/>
      <c r="K10" s="184"/>
      <c r="L10" s="184"/>
      <c r="M10" s="191"/>
      <c r="N10" s="179"/>
      <c r="O10" s="160"/>
      <c r="P10" s="160"/>
      <c r="Q10" s="160"/>
      <c r="R10" s="172"/>
      <c r="S10" s="160"/>
      <c r="T10" s="160"/>
      <c r="U10" s="190"/>
    </row>
    <row r="11" spans="1:21" ht="12.75" customHeight="1">
      <c r="A11" s="186" t="s">
        <v>26</v>
      </c>
      <c r="B11" s="187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87"/>
    </row>
    <row r="12" spans="1:22" ht="21.75" customHeight="1">
      <c r="A12" s="65"/>
      <c r="B12" s="66" t="s">
        <v>31</v>
      </c>
      <c r="C12" s="67">
        <f aca="true" t="shared" si="0" ref="C12:L12">C13+C29+C36+C45+C55+C63+C70+C76+C81+C84</f>
        <v>7420734594</v>
      </c>
      <c r="D12" s="68">
        <f t="shared" si="0"/>
        <v>5536923990</v>
      </c>
      <c r="E12" s="67">
        <f t="shared" si="0"/>
        <v>1883810604</v>
      </c>
      <c r="F12" s="67">
        <f t="shared" si="0"/>
        <v>161336495</v>
      </c>
      <c r="G12" s="69">
        <f t="shared" si="0"/>
        <v>6894979</v>
      </c>
      <c r="H12" s="67">
        <f t="shared" si="0"/>
        <v>7259398099</v>
      </c>
      <c r="I12" s="67">
        <f t="shared" si="0"/>
        <v>5865471365</v>
      </c>
      <c r="J12" s="67">
        <f t="shared" si="0"/>
        <v>585269012</v>
      </c>
      <c r="K12" s="67">
        <f t="shared" si="0"/>
        <v>370860271</v>
      </c>
      <c r="L12" s="67">
        <f t="shared" si="0"/>
        <v>25657</v>
      </c>
      <c r="M12" s="70">
        <f>H12-J12-K12-L12-SUM(N12:R12)</f>
        <v>4732018387</v>
      </c>
      <c r="N12" s="67">
        <f aca="true" t="shared" si="1" ref="N12:S12">N13+N29+N36+N45+N55+N63+N70+N76+N81+N84</f>
        <v>145787059</v>
      </c>
      <c r="O12" s="67">
        <f t="shared" si="1"/>
        <v>24608301</v>
      </c>
      <c r="P12" s="67">
        <f t="shared" si="1"/>
        <v>0</v>
      </c>
      <c r="Q12" s="67">
        <f t="shared" si="1"/>
        <v>6902678</v>
      </c>
      <c r="R12" s="67">
        <f t="shared" si="1"/>
        <v>1393926734</v>
      </c>
      <c r="S12" s="67">
        <f t="shared" si="1"/>
        <v>6303243159</v>
      </c>
      <c r="T12" s="71">
        <f>IF(ISERROR((J12+K12+L12)/I12*100)=TRUE,0,(J12+K12+L12)/I12*100)</f>
        <v>16.301416893883346</v>
      </c>
      <c r="U12" s="90">
        <f>U13+U29+U36+U45+U55+U63+U70+U76+U81+U84</f>
        <v>430327777</v>
      </c>
      <c r="V12" s="98"/>
    </row>
    <row r="13" spans="1:22" ht="21" customHeight="1">
      <c r="A13" s="65" t="s">
        <v>5</v>
      </c>
      <c r="B13" s="72" t="s">
        <v>123</v>
      </c>
      <c r="C13" s="67">
        <f aca="true" t="shared" si="2" ref="C13:L13">SUM(C14:C28)</f>
        <v>1384073524</v>
      </c>
      <c r="D13" s="68">
        <f t="shared" si="2"/>
        <v>1187535613</v>
      </c>
      <c r="E13" s="67">
        <f t="shared" si="2"/>
        <v>196537911</v>
      </c>
      <c r="F13" s="67">
        <f t="shared" si="2"/>
        <v>13585533</v>
      </c>
      <c r="G13" s="67">
        <f t="shared" si="2"/>
        <v>0</v>
      </c>
      <c r="H13" s="67">
        <f t="shared" si="2"/>
        <v>1370487991</v>
      </c>
      <c r="I13" s="67">
        <f t="shared" si="2"/>
        <v>1123454412</v>
      </c>
      <c r="J13" s="67">
        <f t="shared" si="2"/>
        <v>118512272</v>
      </c>
      <c r="K13" s="67">
        <f t="shared" si="2"/>
        <v>106916238</v>
      </c>
      <c r="L13" s="67">
        <f t="shared" si="2"/>
        <v>9911</v>
      </c>
      <c r="M13" s="70">
        <f>H13-J13-K13-L13-SUM(N13:R13)</f>
        <v>898015991</v>
      </c>
      <c r="N13" s="67">
        <f>SUM(N14:N28)</f>
        <v>0</v>
      </c>
      <c r="O13" s="67">
        <f>SUM(O14:O28)</f>
        <v>0</v>
      </c>
      <c r="P13" s="67">
        <f>SUM(P14:P28)</f>
        <v>0</v>
      </c>
      <c r="Q13" s="67">
        <f>SUM(Q14:Q28)</f>
        <v>0</v>
      </c>
      <c r="R13" s="67">
        <f>SUM(R14:R28)</f>
        <v>247033579</v>
      </c>
      <c r="S13" s="67">
        <f>SUM(M13:R13)</f>
        <v>1145049570</v>
      </c>
      <c r="T13" s="71">
        <f aca="true" t="shared" si="3" ref="T13:T86">IF(ISERROR((J13+K13+L13)/I13*100)=TRUE,0,(J13+K13+L13)/I13*100)</f>
        <v>20.066539290959675</v>
      </c>
      <c r="U13" s="90">
        <f>SUM(U14:U28)</f>
        <v>142101360</v>
      </c>
      <c r="V13" s="98"/>
    </row>
    <row r="14" spans="1:21" ht="18.75" customHeight="1">
      <c r="A14" s="13">
        <v>1</v>
      </c>
      <c r="B14" s="14" t="s">
        <v>99</v>
      </c>
      <c r="C14" s="67">
        <f>D14+E14</f>
        <v>72100</v>
      </c>
      <c r="D14" s="43">
        <v>0</v>
      </c>
      <c r="E14" s="15">
        <v>72100</v>
      </c>
      <c r="F14" s="15">
        <v>0</v>
      </c>
      <c r="G14" s="47"/>
      <c r="H14" s="73">
        <f>I14+R14</f>
        <v>72100</v>
      </c>
      <c r="I14" s="73">
        <f>SUM(J14:Q14)</f>
        <v>72100</v>
      </c>
      <c r="J14" s="15">
        <v>71200</v>
      </c>
      <c r="K14" s="15">
        <v>0</v>
      </c>
      <c r="L14" s="15"/>
      <c r="M14" s="39">
        <f>C14-F14-J14-K14-L14-SUM(N14:R14)</f>
        <v>900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900</v>
      </c>
      <c r="T14" s="36">
        <f>IF(ISERROR((J14+K14+L14)/I14*100)=TRUE,0,(J14+K14+L14)/I14*100)</f>
        <v>98.75173370319001</v>
      </c>
      <c r="U14" s="87"/>
    </row>
    <row r="15" spans="1:21" ht="18.75" customHeight="1">
      <c r="A15" s="13">
        <v>2</v>
      </c>
      <c r="B15" s="14" t="s">
        <v>66</v>
      </c>
      <c r="C15" s="67">
        <f aca="true" t="shared" si="4" ref="C15:C87">D15+E15</f>
        <v>534498009</v>
      </c>
      <c r="D15" s="43">
        <v>534405259</v>
      </c>
      <c r="E15" s="15">
        <v>92750</v>
      </c>
      <c r="F15" s="15">
        <v>0</v>
      </c>
      <c r="G15" s="47"/>
      <c r="H15" s="73">
        <f aca="true" t="shared" si="5" ref="H15:H88">I15+R15</f>
        <v>534498009</v>
      </c>
      <c r="I15" s="73">
        <f aca="true" t="shared" si="6" ref="I15:I21">SUM(J15:Q15)</f>
        <v>531920587</v>
      </c>
      <c r="J15" s="15">
        <v>1108300</v>
      </c>
      <c r="K15" s="15">
        <v>0</v>
      </c>
      <c r="L15" s="15"/>
      <c r="M15" s="39">
        <f aca="true" t="shared" si="7" ref="M15:M88">C15-F15-J15-K15-L15-SUM(N15:R15)</f>
        <v>530812287</v>
      </c>
      <c r="N15" s="15">
        <v>0</v>
      </c>
      <c r="O15" s="15">
        <v>0</v>
      </c>
      <c r="P15" s="15">
        <v>0</v>
      </c>
      <c r="Q15" s="15">
        <v>0</v>
      </c>
      <c r="R15" s="15">
        <v>2577422</v>
      </c>
      <c r="S15" s="40">
        <f aca="true" t="shared" si="8" ref="S15:S88">SUM(M15:R15)</f>
        <v>533389709</v>
      </c>
      <c r="T15" s="36">
        <f t="shared" si="3"/>
        <v>0.20835816982582778</v>
      </c>
      <c r="U15" s="87">
        <v>9201546</v>
      </c>
    </row>
    <row r="16" spans="1:21" ht="18.75" customHeight="1">
      <c r="A16" s="13">
        <v>3</v>
      </c>
      <c r="B16" s="14" t="s">
        <v>67</v>
      </c>
      <c r="C16" s="67">
        <f t="shared" si="4"/>
        <v>28015670</v>
      </c>
      <c r="D16" s="43">
        <v>23917095</v>
      </c>
      <c r="E16" s="15">
        <v>4098575</v>
      </c>
      <c r="F16" s="15">
        <v>9450</v>
      </c>
      <c r="G16" s="47"/>
      <c r="H16" s="73">
        <f t="shared" si="5"/>
        <v>28006220</v>
      </c>
      <c r="I16" s="73">
        <f t="shared" si="6"/>
        <v>15324762</v>
      </c>
      <c r="J16" s="15">
        <v>10458376</v>
      </c>
      <c r="K16" s="15">
        <v>0</v>
      </c>
      <c r="L16" s="15"/>
      <c r="M16" s="39">
        <f t="shared" si="7"/>
        <v>4866386</v>
      </c>
      <c r="N16" s="15">
        <v>0</v>
      </c>
      <c r="O16" s="15">
        <v>0</v>
      </c>
      <c r="P16" s="15">
        <v>0</v>
      </c>
      <c r="Q16" s="15">
        <v>0</v>
      </c>
      <c r="R16" s="15">
        <v>12681458</v>
      </c>
      <c r="S16" s="40">
        <f t="shared" si="8"/>
        <v>17547844</v>
      </c>
      <c r="T16" s="36">
        <f t="shared" si="3"/>
        <v>68.2449489264499</v>
      </c>
      <c r="U16" s="87">
        <v>2555176</v>
      </c>
    </row>
    <row r="17" spans="1:21" ht="18.75" customHeight="1">
      <c r="A17" s="13">
        <v>4</v>
      </c>
      <c r="B17" s="14" t="s">
        <v>68</v>
      </c>
      <c r="C17" s="67">
        <f t="shared" si="4"/>
        <v>63668682</v>
      </c>
      <c r="D17" s="43">
        <v>63420426</v>
      </c>
      <c r="E17" s="15">
        <v>248256</v>
      </c>
      <c r="F17" s="15">
        <v>1288680</v>
      </c>
      <c r="G17" s="47"/>
      <c r="H17" s="73">
        <f t="shared" si="5"/>
        <v>62380002</v>
      </c>
      <c r="I17" s="73">
        <f t="shared" si="6"/>
        <v>14367610</v>
      </c>
      <c r="J17" s="15">
        <v>212884</v>
      </c>
      <c r="K17" s="15">
        <v>150000</v>
      </c>
      <c r="L17" s="15"/>
      <c r="M17" s="39">
        <f t="shared" si="7"/>
        <v>14004726</v>
      </c>
      <c r="N17" s="15">
        <v>0</v>
      </c>
      <c r="O17" s="15">
        <v>0</v>
      </c>
      <c r="P17" s="15">
        <v>0</v>
      </c>
      <c r="Q17" s="15">
        <v>0</v>
      </c>
      <c r="R17" s="15">
        <v>48012392</v>
      </c>
      <c r="S17" s="40">
        <f t="shared" si="8"/>
        <v>62017118</v>
      </c>
      <c r="T17" s="36">
        <f t="shared" si="3"/>
        <v>2.5257088687680134</v>
      </c>
      <c r="U17" s="87">
        <v>1260374</v>
      </c>
    </row>
    <row r="18" spans="1:21" ht="18.75" customHeight="1">
      <c r="A18" s="13">
        <v>5</v>
      </c>
      <c r="B18" s="14" t="s">
        <v>100</v>
      </c>
      <c r="C18" s="67">
        <f t="shared" si="4"/>
        <v>307605252</v>
      </c>
      <c r="D18" s="43">
        <v>294767691</v>
      </c>
      <c r="E18" s="15">
        <v>12837561</v>
      </c>
      <c r="F18" s="15">
        <v>74500</v>
      </c>
      <c r="G18" s="47"/>
      <c r="H18" s="73">
        <f t="shared" si="5"/>
        <v>307530752</v>
      </c>
      <c r="I18" s="73">
        <f t="shared" si="6"/>
        <v>210820913</v>
      </c>
      <c r="J18" s="15">
        <v>12992577</v>
      </c>
      <c r="K18" s="15">
        <v>439494</v>
      </c>
      <c r="L18" s="15"/>
      <c r="M18" s="39">
        <f t="shared" si="7"/>
        <v>197388842</v>
      </c>
      <c r="N18" s="15">
        <v>0</v>
      </c>
      <c r="O18" s="15">
        <v>0</v>
      </c>
      <c r="P18" s="15">
        <v>0</v>
      </c>
      <c r="Q18" s="15">
        <v>0</v>
      </c>
      <c r="R18" s="15">
        <v>96709839</v>
      </c>
      <c r="S18" s="40">
        <f t="shared" si="8"/>
        <v>294098681</v>
      </c>
      <c r="T18" s="36">
        <f t="shared" si="3"/>
        <v>6.371318105429133</v>
      </c>
      <c r="U18" s="87">
        <v>79604161</v>
      </c>
    </row>
    <row r="19" spans="1:21" ht="18.75" customHeight="1">
      <c r="A19" s="13">
        <v>6</v>
      </c>
      <c r="B19" s="14" t="s">
        <v>101</v>
      </c>
      <c r="C19" s="67">
        <f t="shared" si="4"/>
        <v>1</v>
      </c>
      <c r="D19" s="43">
        <v>1</v>
      </c>
      <c r="E19" s="15">
        <v>0</v>
      </c>
      <c r="F19" s="15">
        <v>0</v>
      </c>
      <c r="G19" s="47"/>
      <c r="H19" s="73">
        <f>I19+R19</f>
        <v>1</v>
      </c>
      <c r="I19" s="73">
        <f>SUM(J19:Q19)</f>
        <v>1</v>
      </c>
      <c r="J19" s="15">
        <v>0</v>
      </c>
      <c r="K19" s="15">
        <v>0</v>
      </c>
      <c r="L19" s="15"/>
      <c r="M19" s="39">
        <f>C19-F19-J19-K19-L19-SUM(N19:R19)</f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1</v>
      </c>
      <c r="T19" s="36">
        <f>IF(ISERROR((J19+K19+L19)/I19*100)=TRUE,0,(J19+K19+L19)/I19*100)</f>
        <v>0</v>
      </c>
      <c r="U19" s="87"/>
    </row>
    <row r="20" spans="1:21" ht="18.75" customHeight="1">
      <c r="A20" s="13">
        <v>7</v>
      </c>
      <c r="B20" s="14" t="s">
        <v>70</v>
      </c>
      <c r="C20" s="67">
        <f t="shared" si="4"/>
        <v>58719538</v>
      </c>
      <c r="D20" s="43">
        <v>48375442</v>
      </c>
      <c r="E20" s="15">
        <v>10344096</v>
      </c>
      <c r="F20" s="15">
        <v>0</v>
      </c>
      <c r="G20" s="47"/>
      <c r="H20" s="73">
        <f t="shared" si="5"/>
        <v>58719538</v>
      </c>
      <c r="I20" s="73">
        <f t="shared" si="6"/>
        <v>11296173</v>
      </c>
      <c r="J20" s="15">
        <v>6625679</v>
      </c>
      <c r="K20" s="15">
        <v>0</v>
      </c>
      <c r="L20" s="15"/>
      <c r="M20" s="39">
        <f t="shared" si="7"/>
        <v>4670494</v>
      </c>
      <c r="N20" s="15">
        <v>0</v>
      </c>
      <c r="O20" s="15">
        <v>0</v>
      </c>
      <c r="P20" s="15">
        <v>0</v>
      </c>
      <c r="Q20" s="15">
        <v>0</v>
      </c>
      <c r="R20" s="15">
        <v>47423365</v>
      </c>
      <c r="S20" s="40">
        <f t="shared" si="8"/>
        <v>52093859</v>
      </c>
      <c r="T20" s="36">
        <f t="shared" si="3"/>
        <v>58.6541919993612</v>
      </c>
      <c r="U20" s="87">
        <v>32737083</v>
      </c>
    </row>
    <row r="21" spans="1:21" ht="18.75" customHeight="1">
      <c r="A21" s="13">
        <v>8</v>
      </c>
      <c r="B21" s="14" t="s">
        <v>127</v>
      </c>
      <c r="C21" s="67">
        <f t="shared" si="4"/>
        <v>286960383</v>
      </c>
      <c r="D21" s="43">
        <v>137492699</v>
      </c>
      <c r="E21" s="15">
        <v>149467684</v>
      </c>
      <c r="F21" s="15">
        <v>11371692</v>
      </c>
      <c r="G21" s="47"/>
      <c r="H21" s="73">
        <f t="shared" si="5"/>
        <v>275588691</v>
      </c>
      <c r="I21" s="73">
        <f t="shared" si="6"/>
        <v>248754533</v>
      </c>
      <c r="J21" s="15">
        <v>58006359</v>
      </c>
      <c r="K21" s="15">
        <v>103991638</v>
      </c>
      <c r="L21" s="15">
        <v>9911</v>
      </c>
      <c r="M21" s="39">
        <f t="shared" si="7"/>
        <v>86746625</v>
      </c>
      <c r="N21" s="15">
        <v>0</v>
      </c>
      <c r="O21" s="15">
        <v>0</v>
      </c>
      <c r="P21" s="15">
        <v>0</v>
      </c>
      <c r="Q21" s="15">
        <v>0</v>
      </c>
      <c r="R21" s="15">
        <v>26834158</v>
      </c>
      <c r="S21" s="40">
        <f t="shared" si="8"/>
        <v>113580783</v>
      </c>
      <c r="T21" s="36">
        <f t="shared" si="3"/>
        <v>65.1276204080269</v>
      </c>
      <c r="U21" s="87">
        <v>8460008</v>
      </c>
    </row>
    <row r="22" spans="1:21" ht="18.75" customHeight="1">
      <c r="A22" s="13">
        <v>9</v>
      </c>
      <c r="B22" s="14" t="s">
        <v>97</v>
      </c>
      <c r="C22" s="67">
        <f aca="true" t="shared" si="9" ref="C22:C28">D22+E22</f>
        <v>1175434</v>
      </c>
      <c r="D22" s="43">
        <v>586345</v>
      </c>
      <c r="E22" s="15">
        <v>589089</v>
      </c>
      <c r="F22" s="15">
        <v>13100</v>
      </c>
      <c r="G22" s="47"/>
      <c r="H22" s="73">
        <f aca="true" t="shared" si="10" ref="H22:H28">I22+R22</f>
        <v>1162334</v>
      </c>
      <c r="I22" s="73">
        <f aca="true" t="shared" si="11" ref="I22:I28">SUM(J22:Q22)</f>
        <v>804791</v>
      </c>
      <c r="J22" s="15">
        <v>85429</v>
      </c>
      <c r="K22" s="15">
        <v>235770</v>
      </c>
      <c r="L22" s="15"/>
      <c r="M22" s="39">
        <f aca="true" t="shared" si="12" ref="M22:M28">C22-F22-J22-K22-L22-SUM(N22:R22)</f>
        <v>483592</v>
      </c>
      <c r="N22" s="15">
        <v>0</v>
      </c>
      <c r="O22" s="15"/>
      <c r="P22" s="15"/>
      <c r="Q22" s="15"/>
      <c r="R22" s="15">
        <v>357543</v>
      </c>
      <c r="S22" s="40">
        <f aca="true" t="shared" si="13" ref="S22:S28">SUM(M22:R22)</f>
        <v>841135</v>
      </c>
      <c r="T22" s="36">
        <f aca="true" t="shared" si="14" ref="T22:T28">IF(ISERROR((J22+K22+L22)/I22*100)=TRUE,0,(J22+K22+L22)/I22*100)</f>
        <v>39.91085884409741</v>
      </c>
      <c r="U22" s="87"/>
    </row>
    <row r="23" spans="1:21" ht="18.75" customHeight="1">
      <c r="A23" s="13">
        <v>10</v>
      </c>
      <c r="B23" s="14" t="s">
        <v>113</v>
      </c>
      <c r="C23" s="67">
        <f t="shared" si="9"/>
        <v>12487138</v>
      </c>
      <c r="D23" s="43">
        <v>8669643</v>
      </c>
      <c r="E23" s="15">
        <v>3817495</v>
      </c>
      <c r="F23" s="15">
        <v>17725</v>
      </c>
      <c r="G23" s="47"/>
      <c r="H23" s="73">
        <f t="shared" si="10"/>
        <v>12469413</v>
      </c>
      <c r="I23" s="73">
        <f t="shared" si="11"/>
        <v>3656919</v>
      </c>
      <c r="J23" s="15">
        <v>3489626</v>
      </c>
      <c r="K23" s="15"/>
      <c r="L23" s="15"/>
      <c r="M23" s="39">
        <f t="shared" si="12"/>
        <v>167293</v>
      </c>
      <c r="N23" s="15">
        <v>0</v>
      </c>
      <c r="O23" s="15">
        <v>0</v>
      </c>
      <c r="P23" s="15">
        <v>0</v>
      </c>
      <c r="Q23" s="15">
        <v>0</v>
      </c>
      <c r="R23" s="15">
        <v>8812494</v>
      </c>
      <c r="S23" s="40">
        <f t="shared" si="13"/>
        <v>8979787</v>
      </c>
      <c r="T23" s="36">
        <f t="shared" si="14"/>
        <v>95.42530200969723</v>
      </c>
      <c r="U23" s="87">
        <v>8283012</v>
      </c>
    </row>
    <row r="24" spans="1:21" ht="18.75" customHeight="1">
      <c r="A24" s="13">
        <v>11</v>
      </c>
      <c r="B24" s="14" t="s">
        <v>83</v>
      </c>
      <c r="C24" s="67">
        <f t="shared" si="9"/>
        <v>78551808</v>
      </c>
      <c r="D24" s="43">
        <v>69629669</v>
      </c>
      <c r="E24" s="15">
        <v>8922139</v>
      </c>
      <c r="F24" s="15">
        <v>0</v>
      </c>
      <c r="G24" s="47"/>
      <c r="H24" s="73">
        <f t="shared" si="10"/>
        <v>78551808</v>
      </c>
      <c r="I24" s="73">
        <f t="shared" si="11"/>
        <v>78410772</v>
      </c>
      <c r="J24" s="15">
        <v>24372841</v>
      </c>
      <c r="K24" s="15"/>
      <c r="L24" s="15"/>
      <c r="M24" s="39">
        <f t="shared" si="12"/>
        <v>54037931</v>
      </c>
      <c r="N24" s="15">
        <v>0</v>
      </c>
      <c r="O24" s="15"/>
      <c r="P24" s="15"/>
      <c r="Q24" s="15"/>
      <c r="R24" s="15">
        <v>141036</v>
      </c>
      <c r="S24" s="40">
        <f t="shared" si="13"/>
        <v>54178967</v>
      </c>
      <c r="T24" s="36">
        <f t="shared" si="14"/>
        <v>31.0835365834684</v>
      </c>
      <c r="U24" s="87"/>
    </row>
    <row r="25" spans="1:21" ht="18.75" customHeight="1">
      <c r="A25" s="13">
        <v>12</v>
      </c>
      <c r="B25" s="14" t="s">
        <v>51</v>
      </c>
      <c r="C25" s="67">
        <f t="shared" si="9"/>
        <v>983314</v>
      </c>
      <c r="D25" s="43">
        <v>495635</v>
      </c>
      <c r="E25" s="15">
        <v>487679</v>
      </c>
      <c r="F25" s="15">
        <v>0</v>
      </c>
      <c r="G25" s="47"/>
      <c r="H25" s="73">
        <f t="shared" si="10"/>
        <v>983314</v>
      </c>
      <c r="I25" s="73">
        <f t="shared" si="11"/>
        <v>670682</v>
      </c>
      <c r="J25" s="15">
        <v>185296</v>
      </c>
      <c r="K25" s="15">
        <v>0</v>
      </c>
      <c r="L25" s="15"/>
      <c r="M25" s="39">
        <f t="shared" si="12"/>
        <v>485386</v>
      </c>
      <c r="N25" s="15">
        <v>0</v>
      </c>
      <c r="O25" s="15"/>
      <c r="P25" s="15"/>
      <c r="Q25" s="15"/>
      <c r="R25" s="15">
        <v>312632</v>
      </c>
      <c r="S25" s="40">
        <f t="shared" si="13"/>
        <v>798018</v>
      </c>
      <c r="T25" s="36">
        <f t="shared" si="14"/>
        <v>27.627996576619022</v>
      </c>
      <c r="U25" s="87"/>
    </row>
    <row r="26" spans="1:21" ht="18.75" customHeight="1">
      <c r="A26" s="13">
        <v>13</v>
      </c>
      <c r="B26" s="14" t="s">
        <v>102</v>
      </c>
      <c r="C26" s="67">
        <f t="shared" si="9"/>
        <v>1758029</v>
      </c>
      <c r="D26" s="43">
        <v>718814</v>
      </c>
      <c r="E26" s="15">
        <v>1039215</v>
      </c>
      <c r="F26" s="15">
        <v>302305</v>
      </c>
      <c r="G26" s="47"/>
      <c r="H26" s="73">
        <f t="shared" si="10"/>
        <v>1455724</v>
      </c>
      <c r="I26" s="73">
        <f t="shared" si="11"/>
        <v>1066566</v>
      </c>
      <c r="J26" s="15">
        <v>375450</v>
      </c>
      <c r="K26" s="15">
        <v>318143</v>
      </c>
      <c r="L26" s="15"/>
      <c r="M26" s="39">
        <f t="shared" si="12"/>
        <v>372973</v>
      </c>
      <c r="N26" s="15">
        <v>0</v>
      </c>
      <c r="O26" s="15"/>
      <c r="P26" s="15"/>
      <c r="Q26" s="15"/>
      <c r="R26" s="15">
        <v>389158</v>
      </c>
      <c r="S26" s="40">
        <f t="shared" si="13"/>
        <v>762131</v>
      </c>
      <c r="T26" s="36">
        <f t="shared" si="14"/>
        <v>65.03048100164453</v>
      </c>
      <c r="U26" s="87"/>
    </row>
    <row r="27" spans="1:21" ht="18.75" customHeight="1">
      <c r="A27" s="13">
        <v>14</v>
      </c>
      <c r="B27" s="14" t="s">
        <v>111</v>
      </c>
      <c r="C27" s="67">
        <f t="shared" si="9"/>
        <v>7103338</v>
      </c>
      <c r="D27" s="43">
        <v>2967793</v>
      </c>
      <c r="E27" s="15">
        <v>4135545</v>
      </c>
      <c r="F27" s="15">
        <v>508081</v>
      </c>
      <c r="G27" s="47"/>
      <c r="H27" s="73">
        <f t="shared" si="10"/>
        <v>6595257</v>
      </c>
      <c r="I27" s="73">
        <f t="shared" si="11"/>
        <v>3813175</v>
      </c>
      <c r="J27" s="15">
        <v>238062</v>
      </c>
      <c r="K27" s="15">
        <v>4193</v>
      </c>
      <c r="L27" s="15"/>
      <c r="M27" s="39">
        <f t="shared" si="12"/>
        <v>3570920</v>
      </c>
      <c r="N27" s="15">
        <v>0</v>
      </c>
      <c r="O27" s="15"/>
      <c r="P27" s="15"/>
      <c r="Q27" s="15"/>
      <c r="R27" s="15">
        <v>2782082</v>
      </c>
      <c r="S27" s="40">
        <f t="shared" si="13"/>
        <v>6353002</v>
      </c>
      <c r="T27" s="36">
        <f t="shared" si="14"/>
        <v>6.353104696217719</v>
      </c>
      <c r="U27" s="87"/>
    </row>
    <row r="28" spans="1:21" ht="18.75" customHeight="1">
      <c r="A28" s="13">
        <v>15</v>
      </c>
      <c r="B28" s="14" t="s">
        <v>96</v>
      </c>
      <c r="C28" s="67">
        <f t="shared" si="9"/>
        <v>2474828</v>
      </c>
      <c r="D28" s="43">
        <v>2089101</v>
      </c>
      <c r="E28" s="15">
        <v>385727</v>
      </c>
      <c r="F28" s="15">
        <v>0</v>
      </c>
      <c r="G28" s="47"/>
      <c r="H28" s="73">
        <f t="shared" si="10"/>
        <v>2474828</v>
      </c>
      <c r="I28" s="73">
        <f t="shared" si="11"/>
        <v>2474828</v>
      </c>
      <c r="J28" s="15">
        <v>290193</v>
      </c>
      <c r="K28" s="15">
        <v>1777000</v>
      </c>
      <c r="L28" s="15"/>
      <c r="M28" s="39">
        <f t="shared" si="12"/>
        <v>407635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0">
        <f t="shared" si="13"/>
        <v>407635</v>
      </c>
      <c r="T28" s="36">
        <f t="shared" si="14"/>
        <v>83.52875432151244</v>
      </c>
      <c r="U28" s="87"/>
    </row>
    <row r="29" spans="1:22" ht="38.25" customHeight="1">
      <c r="A29" s="65" t="s">
        <v>32</v>
      </c>
      <c r="B29" s="72" t="s">
        <v>95</v>
      </c>
      <c r="C29" s="67">
        <f aca="true" t="shared" si="15" ref="C29:L29">SUM(C30:C35)</f>
        <v>1083432378</v>
      </c>
      <c r="D29" s="68">
        <f t="shared" si="15"/>
        <v>909829204</v>
      </c>
      <c r="E29" s="67">
        <f t="shared" si="15"/>
        <v>173603174</v>
      </c>
      <c r="F29" s="67">
        <f t="shared" si="15"/>
        <v>1783312</v>
      </c>
      <c r="G29" s="69">
        <f t="shared" si="15"/>
        <v>6894979</v>
      </c>
      <c r="H29" s="67">
        <f t="shared" si="15"/>
        <v>1081649066</v>
      </c>
      <c r="I29" s="67">
        <f t="shared" si="15"/>
        <v>913220402</v>
      </c>
      <c r="J29" s="67">
        <f t="shared" si="15"/>
        <v>78014863</v>
      </c>
      <c r="K29" s="67">
        <f t="shared" si="15"/>
        <v>59568111</v>
      </c>
      <c r="L29" s="67">
        <f t="shared" si="15"/>
        <v>0</v>
      </c>
      <c r="M29" s="70">
        <f>H29-J29-K29-L29-SUM(N29:R29)</f>
        <v>768296203</v>
      </c>
      <c r="N29" s="67">
        <f aca="true" t="shared" si="16" ref="N29:S29">SUM(N30:N35)</f>
        <v>2927446</v>
      </c>
      <c r="O29" s="67">
        <f t="shared" si="16"/>
        <v>4413779</v>
      </c>
      <c r="P29" s="67">
        <f t="shared" si="16"/>
        <v>0</v>
      </c>
      <c r="Q29" s="67">
        <f t="shared" si="16"/>
        <v>0</v>
      </c>
      <c r="R29" s="67">
        <f t="shared" si="16"/>
        <v>168428664</v>
      </c>
      <c r="S29" s="67">
        <f t="shared" si="16"/>
        <v>944066092</v>
      </c>
      <c r="T29" s="71">
        <f t="shared" si="3"/>
        <v>15.065692104412708</v>
      </c>
      <c r="U29" s="90">
        <f>SUM(U30:U35)</f>
        <v>43481475</v>
      </c>
      <c r="V29" s="98"/>
    </row>
    <row r="30" spans="1:21" ht="18.75" customHeight="1">
      <c r="A30" s="13">
        <v>16</v>
      </c>
      <c r="B30" s="14" t="s">
        <v>71</v>
      </c>
      <c r="C30" s="67">
        <f t="shared" si="4"/>
        <v>106214098</v>
      </c>
      <c r="D30" s="43">
        <v>71638770</v>
      </c>
      <c r="E30" s="15">
        <v>34575328</v>
      </c>
      <c r="F30" s="15">
        <v>399087</v>
      </c>
      <c r="G30" s="47">
        <v>2593366</v>
      </c>
      <c r="H30" s="73">
        <f t="shared" si="5"/>
        <v>105815011</v>
      </c>
      <c r="I30" s="73">
        <f aca="true" t="shared" si="17" ref="I30:I35">SUM(J30:Q30)</f>
        <v>67215036</v>
      </c>
      <c r="J30" s="15">
        <v>1360591</v>
      </c>
      <c r="K30" s="15">
        <v>17156798</v>
      </c>
      <c r="L30" s="15">
        <v>0</v>
      </c>
      <c r="M30" s="39">
        <f t="shared" si="7"/>
        <v>48697647</v>
      </c>
      <c r="N30" s="15">
        <v>0</v>
      </c>
      <c r="O30" s="15">
        <v>0</v>
      </c>
      <c r="P30" s="15">
        <v>0</v>
      </c>
      <c r="Q30" s="15">
        <v>0</v>
      </c>
      <c r="R30" s="15">
        <v>38599975</v>
      </c>
      <c r="S30" s="40">
        <f t="shared" si="8"/>
        <v>87297622</v>
      </c>
      <c r="T30" s="36">
        <f t="shared" si="3"/>
        <v>27.549474198005342</v>
      </c>
      <c r="U30" s="87">
        <v>26165172</v>
      </c>
    </row>
    <row r="31" spans="1:21" ht="18.75" customHeight="1">
      <c r="A31" s="13">
        <v>17</v>
      </c>
      <c r="B31" s="14" t="s">
        <v>86</v>
      </c>
      <c r="C31" s="67">
        <f t="shared" si="4"/>
        <v>222131328</v>
      </c>
      <c r="D31" s="43">
        <v>181578298</v>
      </c>
      <c r="E31" s="15">
        <v>40553030</v>
      </c>
      <c r="F31" s="15">
        <v>88846</v>
      </c>
      <c r="G31" s="47">
        <v>0</v>
      </c>
      <c r="H31" s="73">
        <f t="shared" si="5"/>
        <v>222042482</v>
      </c>
      <c r="I31" s="73">
        <f t="shared" si="17"/>
        <v>185968491</v>
      </c>
      <c r="J31" s="15">
        <v>23401410</v>
      </c>
      <c r="K31" s="15">
        <v>24831901</v>
      </c>
      <c r="L31" s="15">
        <v>0</v>
      </c>
      <c r="M31" s="39">
        <f t="shared" si="7"/>
        <v>133265770</v>
      </c>
      <c r="N31" s="15">
        <v>55631</v>
      </c>
      <c r="O31" s="15">
        <v>4413779</v>
      </c>
      <c r="P31" s="15">
        <v>0</v>
      </c>
      <c r="Q31" s="15">
        <v>0</v>
      </c>
      <c r="R31" s="15">
        <v>36073991</v>
      </c>
      <c r="S31" s="40">
        <f t="shared" si="8"/>
        <v>173809171</v>
      </c>
      <c r="T31" s="36">
        <f t="shared" si="3"/>
        <v>25.936281324130334</v>
      </c>
      <c r="U31" s="87">
        <v>8734923</v>
      </c>
    </row>
    <row r="32" spans="1:21" ht="18.75" customHeight="1">
      <c r="A32" s="13">
        <v>18</v>
      </c>
      <c r="B32" s="14" t="s">
        <v>72</v>
      </c>
      <c r="C32" s="67">
        <f t="shared" si="4"/>
        <v>544662296</v>
      </c>
      <c r="D32" s="43">
        <v>498519197</v>
      </c>
      <c r="E32" s="15">
        <v>46143099</v>
      </c>
      <c r="F32" s="15">
        <v>579126</v>
      </c>
      <c r="G32" s="47">
        <v>0</v>
      </c>
      <c r="H32" s="73">
        <f t="shared" si="5"/>
        <v>544083170</v>
      </c>
      <c r="I32" s="73">
        <f t="shared" si="17"/>
        <v>514121311</v>
      </c>
      <c r="J32" s="15">
        <v>12178862</v>
      </c>
      <c r="K32" s="15">
        <v>6771612</v>
      </c>
      <c r="L32" s="15">
        <v>0</v>
      </c>
      <c r="M32" s="39">
        <f t="shared" si="7"/>
        <v>492669674</v>
      </c>
      <c r="N32" s="15">
        <v>2501163</v>
      </c>
      <c r="O32" s="15">
        <v>0</v>
      </c>
      <c r="P32" s="15">
        <v>0</v>
      </c>
      <c r="Q32" s="15">
        <v>0</v>
      </c>
      <c r="R32" s="15">
        <v>29961859</v>
      </c>
      <c r="S32" s="40">
        <f t="shared" si="8"/>
        <v>525132696</v>
      </c>
      <c r="T32" s="36">
        <f t="shared" si="3"/>
        <v>3.685992701438513</v>
      </c>
      <c r="U32" s="87">
        <v>1686599</v>
      </c>
    </row>
    <row r="33" spans="1:21" ht="18.75" customHeight="1">
      <c r="A33" s="13">
        <v>19</v>
      </c>
      <c r="B33" s="14" t="s">
        <v>87</v>
      </c>
      <c r="C33" s="67">
        <f t="shared" si="4"/>
        <v>49121514</v>
      </c>
      <c r="D33" s="43">
        <v>29939500</v>
      </c>
      <c r="E33" s="15">
        <v>19182014</v>
      </c>
      <c r="F33" s="15">
        <v>102074</v>
      </c>
      <c r="G33" s="47">
        <v>0</v>
      </c>
      <c r="H33" s="73">
        <f t="shared" si="5"/>
        <v>49019440</v>
      </c>
      <c r="I33" s="73">
        <f t="shared" si="17"/>
        <v>37941372</v>
      </c>
      <c r="J33" s="15">
        <v>15982297</v>
      </c>
      <c r="K33" s="15">
        <v>411307</v>
      </c>
      <c r="L33" s="15">
        <v>0</v>
      </c>
      <c r="M33" s="39">
        <f t="shared" si="7"/>
        <v>21547768</v>
      </c>
      <c r="N33" s="15">
        <v>0</v>
      </c>
      <c r="O33" s="15">
        <v>0</v>
      </c>
      <c r="P33" s="15">
        <v>0</v>
      </c>
      <c r="Q33" s="15">
        <v>0</v>
      </c>
      <c r="R33" s="15">
        <v>11078068</v>
      </c>
      <c r="S33" s="40">
        <f t="shared" si="8"/>
        <v>32625836</v>
      </c>
      <c r="T33" s="36">
        <f t="shared" si="3"/>
        <v>43.20772585661899</v>
      </c>
      <c r="U33" s="87">
        <v>1116669</v>
      </c>
    </row>
    <row r="34" spans="1:21" ht="18.75" customHeight="1">
      <c r="A34" s="13">
        <v>20</v>
      </c>
      <c r="B34" s="14" t="s">
        <v>90</v>
      </c>
      <c r="C34" s="67">
        <f>D34+E34</f>
        <v>60920741</v>
      </c>
      <c r="D34" s="43">
        <v>38591233</v>
      </c>
      <c r="E34" s="15">
        <v>22329508</v>
      </c>
      <c r="F34" s="15">
        <v>602854</v>
      </c>
      <c r="G34" s="47">
        <v>0</v>
      </c>
      <c r="H34" s="73">
        <f>I34+R34</f>
        <v>60317887</v>
      </c>
      <c r="I34" s="73">
        <f>SUM(J34:Q34)</f>
        <v>48163364</v>
      </c>
      <c r="J34" s="15">
        <v>14750220</v>
      </c>
      <c r="K34" s="15">
        <v>3968821</v>
      </c>
      <c r="L34" s="15">
        <v>0</v>
      </c>
      <c r="M34" s="39">
        <f>C34-F34-J34-K34-L34-SUM(N34:R34)</f>
        <v>29086823</v>
      </c>
      <c r="N34" s="15">
        <v>357500</v>
      </c>
      <c r="O34" s="15">
        <v>0</v>
      </c>
      <c r="P34" s="15">
        <v>0</v>
      </c>
      <c r="Q34" s="15">
        <v>0</v>
      </c>
      <c r="R34" s="15">
        <v>12154523</v>
      </c>
      <c r="S34" s="40">
        <f>SUM(M34:R34)</f>
        <v>41598846</v>
      </c>
      <c r="T34" s="36">
        <f>IF(ISERROR((J34+K34+L34)/I34*100)=TRUE,0,(J34+K34+L34)/I34*100)</f>
        <v>38.86572582430081</v>
      </c>
      <c r="U34" s="87">
        <v>2000800</v>
      </c>
    </row>
    <row r="35" spans="1:21" ht="18.75" customHeight="1">
      <c r="A35" s="13">
        <v>21</v>
      </c>
      <c r="B35" s="14" t="s">
        <v>103</v>
      </c>
      <c r="C35" s="67">
        <f t="shared" si="4"/>
        <v>100382401</v>
      </c>
      <c r="D35" s="43">
        <v>89562206</v>
      </c>
      <c r="E35" s="15">
        <v>10820195</v>
      </c>
      <c r="F35" s="15">
        <v>11325</v>
      </c>
      <c r="G35" s="47">
        <v>4301613</v>
      </c>
      <c r="H35" s="73">
        <f t="shared" si="5"/>
        <v>100371076</v>
      </c>
      <c r="I35" s="73">
        <f t="shared" si="17"/>
        <v>59810828</v>
      </c>
      <c r="J35" s="15">
        <v>10341483</v>
      </c>
      <c r="K35" s="15">
        <v>6427672</v>
      </c>
      <c r="L35" s="15">
        <v>0</v>
      </c>
      <c r="M35" s="39">
        <f t="shared" si="7"/>
        <v>43028521</v>
      </c>
      <c r="N35" s="15">
        <v>13152</v>
      </c>
      <c r="O35" s="15">
        <v>0</v>
      </c>
      <c r="P35" s="15">
        <v>0</v>
      </c>
      <c r="Q35" s="15">
        <v>0</v>
      </c>
      <c r="R35" s="15">
        <v>40560248</v>
      </c>
      <c r="S35" s="40">
        <f t="shared" si="8"/>
        <v>83601921</v>
      </c>
      <c r="T35" s="36">
        <f t="shared" si="3"/>
        <v>28.03698855331011</v>
      </c>
      <c r="U35" s="87">
        <v>3777312</v>
      </c>
    </row>
    <row r="36" spans="1:22" ht="33.75" customHeight="1">
      <c r="A36" s="65" t="s">
        <v>33</v>
      </c>
      <c r="B36" s="72" t="s">
        <v>125</v>
      </c>
      <c r="C36" s="67">
        <f aca="true" t="shared" si="18" ref="C36:L36">SUM(C37:C44)</f>
        <v>796714563</v>
      </c>
      <c r="D36" s="68">
        <f t="shared" si="18"/>
        <v>649468220</v>
      </c>
      <c r="E36" s="67">
        <f t="shared" si="18"/>
        <v>147246343</v>
      </c>
      <c r="F36" s="67">
        <f t="shared" si="18"/>
        <v>17789312</v>
      </c>
      <c r="G36" s="69">
        <f t="shared" si="18"/>
        <v>0</v>
      </c>
      <c r="H36" s="67">
        <f t="shared" si="18"/>
        <v>778925251</v>
      </c>
      <c r="I36" s="67">
        <f t="shared" si="18"/>
        <v>482252001</v>
      </c>
      <c r="J36" s="67">
        <f t="shared" si="18"/>
        <v>95720219</v>
      </c>
      <c r="K36" s="67">
        <f t="shared" si="18"/>
        <v>22808943</v>
      </c>
      <c r="L36" s="67">
        <f t="shared" si="18"/>
        <v>0</v>
      </c>
      <c r="M36" s="70">
        <f>H36-J36-K36-L36-SUM(N36:R36)</f>
        <v>360234025</v>
      </c>
      <c r="N36" s="67">
        <f aca="true" t="shared" si="19" ref="N36:S36">SUM(N37:N44)</f>
        <v>3488814</v>
      </c>
      <c r="O36" s="67">
        <f t="shared" si="19"/>
        <v>0</v>
      </c>
      <c r="P36" s="67">
        <f t="shared" si="19"/>
        <v>0</v>
      </c>
      <c r="Q36" s="67">
        <f t="shared" si="19"/>
        <v>0</v>
      </c>
      <c r="R36" s="67">
        <f t="shared" si="19"/>
        <v>296673250</v>
      </c>
      <c r="S36" s="67">
        <f t="shared" si="19"/>
        <v>660396089</v>
      </c>
      <c r="T36" s="71">
        <f t="shared" si="3"/>
        <v>24.57826235126394</v>
      </c>
      <c r="U36" s="90">
        <f>SUM(U37:U44)</f>
        <v>3559734</v>
      </c>
      <c r="V36" s="98"/>
    </row>
    <row r="37" spans="1:21" ht="18.75" customHeight="1">
      <c r="A37" s="13">
        <v>22</v>
      </c>
      <c r="B37" s="14" t="s">
        <v>36</v>
      </c>
      <c r="C37" s="67">
        <f t="shared" si="4"/>
        <v>160740683</v>
      </c>
      <c r="D37" s="43">
        <v>132376316</v>
      </c>
      <c r="E37" s="15">
        <v>28364367</v>
      </c>
      <c r="F37" s="15">
        <v>2226521</v>
      </c>
      <c r="G37" s="47"/>
      <c r="H37" s="73">
        <f t="shared" si="5"/>
        <v>158514162</v>
      </c>
      <c r="I37" s="73">
        <f aca="true" t="shared" si="20" ref="I37:I44">SUM(J37:Q37)</f>
        <v>143349402</v>
      </c>
      <c r="J37" s="15">
        <v>11870729</v>
      </c>
      <c r="K37" s="15">
        <v>3846333</v>
      </c>
      <c r="L37" s="15"/>
      <c r="M37" s="39">
        <f t="shared" si="7"/>
        <v>127632340</v>
      </c>
      <c r="N37" s="15">
        <v>0</v>
      </c>
      <c r="O37" s="15">
        <v>0</v>
      </c>
      <c r="P37" s="15">
        <v>0</v>
      </c>
      <c r="Q37" s="15">
        <v>0</v>
      </c>
      <c r="R37" s="15">
        <v>15164760</v>
      </c>
      <c r="S37" s="40">
        <f t="shared" si="8"/>
        <v>142797100</v>
      </c>
      <c r="T37" s="36">
        <f t="shared" si="3"/>
        <v>10.964162933864209</v>
      </c>
      <c r="U37" s="87"/>
    </row>
    <row r="38" spans="1:21" ht="18.75" customHeight="1">
      <c r="A38" s="13">
        <v>23</v>
      </c>
      <c r="B38" s="14" t="s">
        <v>37</v>
      </c>
      <c r="C38" s="67">
        <f t="shared" si="4"/>
        <v>270685672</v>
      </c>
      <c r="D38" s="43">
        <v>249180006</v>
      </c>
      <c r="E38" s="15">
        <v>21505666</v>
      </c>
      <c r="F38" s="15">
        <v>73800</v>
      </c>
      <c r="G38" s="47">
        <v>0</v>
      </c>
      <c r="H38" s="73">
        <f t="shared" si="5"/>
        <v>270611872</v>
      </c>
      <c r="I38" s="73">
        <f t="shared" si="20"/>
        <v>93788602</v>
      </c>
      <c r="J38" s="15">
        <v>55643961</v>
      </c>
      <c r="K38" s="15">
        <v>4427620</v>
      </c>
      <c r="L38" s="15"/>
      <c r="M38" s="39">
        <f t="shared" si="7"/>
        <v>33717021</v>
      </c>
      <c r="N38" s="15"/>
      <c r="O38" s="15">
        <v>0</v>
      </c>
      <c r="P38" s="15">
        <v>0</v>
      </c>
      <c r="Q38" s="15">
        <v>0</v>
      </c>
      <c r="R38" s="15">
        <v>176823270</v>
      </c>
      <c r="S38" s="40">
        <f t="shared" si="8"/>
        <v>210540291</v>
      </c>
      <c r="T38" s="36">
        <f t="shared" si="3"/>
        <v>64.04998018842417</v>
      </c>
      <c r="U38" s="87"/>
    </row>
    <row r="39" spans="1:21" ht="18.75" customHeight="1">
      <c r="A39" s="13">
        <v>24</v>
      </c>
      <c r="B39" s="14" t="s">
        <v>104</v>
      </c>
      <c r="C39" s="67">
        <f t="shared" si="4"/>
        <v>109244740</v>
      </c>
      <c r="D39" s="43">
        <v>83270049</v>
      </c>
      <c r="E39" s="15">
        <v>25974691</v>
      </c>
      <c r="F39" s="15">
        <v>639352</v>
      </c>
      <c r="G39" s="47"/>
      <c r="H39" s="73">
        <f t="shared" si="5"/>
        <v>108605388</v>
      </c>
      <c r="I39" s="73">
        <f t="shared" si="20"/>
        <v>53881511</v>
      </c>
      <c r="J39" s="15">
        <v>12073953</v>
      </c>
      <c r="K39" s="15">
        <v>11328781</v>
      </c>
      <c r="L39" s="15"/>
      <c r="M39" s="39">
        <f t="shared" si="7"/>
        <v>30460173</v>
      </c>
      <c r="N39" s="15">
        <v>18604</v>
      </c>
      <c r="O39" s="15"/>
      <c r="P39" s="15">
        <v>0</v>
      </c>
      <c r="Q39" s="15">
        <v>0</v>
      </c>
      <c r="R39" s="15">
        <v>54723877</v>
      </c>
      <c r="S39" s="40">
        <f t="shared" si="8"/>
        <v>85202654</v>
      </c>
      <c r="T39" s="36">
        <f t="shared" si="3"/>
        <v>43.43370029099592</v>
      </c>
      <c r="U39" s="87">
        <v>560807</v>
      </c>
    </row>
    <row r="40" spans="1:21" ht="24" customHeight="1">
      <c r="A40" s="13">
        <v>25</v>
      </c>
      <c r="B40" s="14" t="s">
        <v>39</v>
      </c>
      <c r="C40" s="67">
        <f t="shared" si="4"/>
        <v>147602154</v>
      </c>
      <c r="D40" s="43">
        <v>112905863</v>
      </c>
      <c r="E40" s="15">
        <v>34696291</v>
      </c>
      <c r="F40" s="15">
        <v>698127</v>
      </c>
      <c r="G40" s="47"/>
      <c r="H40" s="73">
        <f t="shared" si="5"/>
        <v>146904027</v>
      </c>
      <c r="I40" s="73">
        <f t="shared" si="20"/>
        <v>112344855</v>
      </c>
      <c r="J40" s="15">
        <v>10827788</v>
      </c>
      <c r="K40" s="15">
        <v>681070</v>
      </c>
      <c r="L40" s="15"/>
      <c r="M40" s="39">
        <f t="shared" si="7"/>
        <v>100835997</v>
      </c>
      <c r="N40" s="15"/>
      <c r="O40" s="15">
        <v>0</v>
      </c>
      <c r="P40" s="15">
        <v>0</v>
      </c>
      <c r="Q40" s="15">
        <v>0</v>
      </c>
      <c r="R40" s="15">
        <v>34559172</v>
      </c>
      <c r="S40" s="40">
        <f t="shared" si="8"/>
        <v>135395169</v>
      </c>
      <c r="T40" s="36">
        <f t="shared" si="3"/>
        <v>10.244223467109375</v>
      </c>
      <c r="U40" s="87"/>
    </row>
    <row r="41" spans="1:21" ht="23.25" customHeight="1">
      <c r="A41" s="13">
        <v>26</v>
      </c>
      <c r="B41" s="14" t="s">
        <v>40</v>
      </c>
      <c r="C41" s="67">
        <f>D41+E41</f>
        <v>83008716</v>
      </c>
      <c r="D41" s="43">
        <v>55817300</v>
      </c>
      <c r="E41" s="15">
        <v>27191416</v>
      </c>
      <c r="F41" s="15">
        <v>13287033</v>
      </c>
      <c r="G41" s="47"/>
      <c r="H41" s="73">
        <f>I41+R41</f>
        <v>69721683</v>
      </c>
      <c r="I41" s="73">
        <f t="shared" si="20"/>
        <v>58292228</v>
      </c>
      <c r="J41" s="15">
        <v>3645181</v>
      </c>
      <c r="K41" s="15">
        <v>2480139</v>
      </c>
      <c r="L41" s="15"/>
      <c r="M41" s="39">
        <f>C41-F41-J41-K41-L41-SUM(N41:R41)</f>
        <v>52166908</v>
      </c>
      <c r="N41" s="15"/>
      <c r="O41" s="15">
        <v>0</v>
      </c>
      <c r="P41" s="15">
        <v>0</v>
      </c>
      <c r="Q41" s="15">
        <v>0</v>
      </c>
      <c r="R41" s="15">
        <v>11429455</v>
      </c>
      <c r="S41" s="40">
        <f>SUM(M41:R41)</f>
        <v>63596363</v>
      </c>
      <c r="T41" s="36">
        <f>IF(ISERROR((J41+K41+L41)/I41*100)=TRUE,0,(J41+K41+L41)/I41*100)</f>
        <v>10.507953135707902</v>
      </c>
      <c r="U41" s="87">
        <v>1692191</v>
      </c>
    </row>
    <row r="42" spans="1:21" ht="18.75" customHeight="1">
      <c r="A42" s="13">
        <v>27</v>
      </c>
      <c r="B42" s="14" t="s">
        <v>118</v>
      </c>
      <c r="C42" s="67">
        <f>D42+E42</f>
        <v>166241</v>
      </c>
      <c r="D42" s="43">
        <v>8065</v>
      </c>
      <c r="E42" s="15">
        <v>158176</v>
      </c>
      <c r="F42" s="15">
        <v>0</v>
      </c>
      <c r="G42" s="47"/>
      <c r="H42" s="73">
        <f>I42+R42</f>
        <v>166241</v>
      </c>
      <c r="I42" s="73">
        <f>SUM(J42:Q42)</f>
        <v>166241</v>
      </c>
      <c r="J42" s="15">
        <v>166241</v>
      </c>
      <c r="K42" s="15">
        <v>0</v>
      </c>
      <c r="L42" s="15"/>
      <c r="M42" s="39">
        <f>C42-F42-J42-K42-L42-SUM(N42:R42)</f>
        <v>0</v>
      </c>
      <c r="N42" s="15"/>
      <c r="O42" s="15"/>
      <c r="P42" s="15"/>
      <c r="Q42" s="15"/>
      <c r="R42" s="15">
        <v>0</v>
      </c>
      <c r="S42" s="40">
        <f>SUM(M42:R42)</f>
        <v>0</v>
      </c>
      <c r="T42" s="36">
        <f>IF(ISERROR((J42+K42+L42)/I42*100)=TRUE,0,(J42+K42+L42)/I42*100)</f>
        <v>100</v>
      </c>
      <c r="U42" s="87"/>
    </row>
    <row r="43" spans="1:21" ht="18.75" customHeight="1">
      <c r="A43" s="13">
        <v>28</v>
      </c>
      <c r="B43" s="14" t="s">
        <v>124</v>
      </c>
      <c r="C43" s="67">
        <f>D43+E43</f>
        <v>5237284</v>
      </c>
      <c r="D43" s="43">
        <v>4011704</v>
      </c>
      <c r="E43" s="15">
        <v>1225580</v>
      </c>
      <c r="F43" s="15">
        <v>763500</v>
      </c>
      <c r="G43" s="47"/>
      <c r="H43" s="73">
        <f>I43+R43</f>
        <v>4473784</v>
      </c>
      <c r="I43" s="73">
        <f>SUM(J43:Q43)</f>
        <v>2127622</v>
      </c>
      <c r="J43" s="15">
        <v>118179</v>
      </c>
      <c r="K43" s="15"/>
      <c r="L43" s="15"/>
      <c r="M43" s="39">
        <f>C43-F43-J43-K43-L43-SUM(N43:R43)</f>
        <v>2009443</v>
      </c>
      <c r="N43" s="15"/>
      <c r="O43" s="15"/>
      <c r="P43" s="15"/>
      <c r="Q43" s="15"/>
      <c r="R43" s="15">
        <v>2346162</v>
      </c>
      <c r="S43" s="40">
        <f>SUM(M43:R43)</f>
        <v>4355605</v>
      </c>
      <c r="T43" s="36">
        <f>IF(ISERROR((J43+K43+L43)/I43*100)=TRUE,0,(J43+K43+L43)/I43*100)</f>
        <v>5.554511092665897</v>
      </c>
      <c r="U43" s="87">
        <v>653368</v>
      </c>
    </row>
    <row r="44" spans="1:21" ht="18.75" customHeight="1">
      <c r="A44" s="13">
        <v>29</v>
      </c>
      <c r="B44" s="14" t="s">
        <v>134</v>
      </c>
      <c r="C44" s="67">
        <f>D44+E44</f>
        <v>20029073</v>
      </c>
      <c r="D44" s="43">
        <v>11898917</v>
      </c>
      <c r="E44" s="15">
        <v>8130156</v>
      </c>
      <c r="F44" s="15">
        <v>100979</v>
      </c>
      <c r="G44" s="47"/>
      <c r="H44" s="73">
        <f>I44+R44</f>
        <v>19928094</v>
      </c>
      <c r="I44" s="73">
        <f t="shared" si="20"/>
        <v>18301540</v>
      </c>
      <c r="J44" s="15">
        <v>1374187</v>
      </c>
      <c r="K44" s="15">
        <v>45000</v>
      </c>
      <c r="L44" s="15"/>
      <c r="M44" s="39">
        <f>C44-F44-J44-K44-L44-SUM(N44:R44)</f>
        <v>13412143</v>
      </c>
      <c r="N44" s="15">
        <v>3470210</v>
      </c>
      <c r="O44" s="15"/>
      <c r="P44" s="15"/>
      <c r="Q44" s="15"/>
      <c r="R44" s="15">
        <v>1626554</v>
      </c>
      <c r="S44" s="40">
        <f>SUM(M44:R44)</f>
        <v>18508907</v>
      </c>
      <c r="T44" s="36">
        <f>IF(ISERROR((J44+K44+L44)/I44*100)=TRUE,0,(J44+K44+L44)/I44*100)</f>
        <v>7.754467656820137</v>
      </c>
      <c r="U44" s="87">
        <v>653368</v>
      </c>
    </row>
    <row r="45" spans="1:22" ht="32.25" customHeight="1">
      <c r="A45" s="65" t="s">
        <v>35</v>
      </c>
      <c r="B45" s="72" t="s">
        <v>121</v>
      </c>
      <c r="C45" s="67">
        <f aca="true" t="shared" si="21" ref="C45:L45">SUM(C46:C54)</f>
        <v>1752006890</v>
      </c>
      <c r="D45" s="68">
        <f t="shared" si="21"/>
        <v>1037650850</v>
      </c>
      <c r="E45" s="67">
        <f t="shared" si="21"/>
        <v>714356040</v>
      </c>
      <c r="F45" s="67">
        <f t="shared" si="21"/>
        <v>54029539</v>
      </c>
      <c r="G45" s="69">
        <f t="shared" si="21"/>
        <v>0</v>
      </c>
      <c r="H45" s="67">
        <f t="shared" si="21"/>
        <v>1697977351</v>
      </c>
      <c r="I45" s="67">
        <f t="shared" si="21"/>
        <v>1349463557</v>
      </c>
      <c r="J45" s="67">
        <f t="shared" si="21"/>
        <v>61983774</v>
      </c>
      <c r="K45" s="67">
        <f t="shared" si="21"/>
        <v>10757077</v>
      </c>
      <c r="L45" s="67">
        <f t="shared" si="21"/>
        <v>8496</v>
      </c>
      <c r="M45" s="70">
        <f>H45-J45-K45-L45-SUM(N45:R45)</f>
        <v>1214008147</v>
      </c>
      <c r="N45" s="67">
        <f aca="true" t="shared" si="22" ref="N45:U45">SUM(N46:N54)</f>
        <v>61969430</v>
      </c>
      <c r="O45" s="67">
        <f t="shared" si="22"/>
        <v>0</v>
      </c>
      <c r="P45" s="67">
        <f t="shared" si="22"/>
        <v>0</v>
      </c>
      <c r="Q45" s="67">
        <f t="shared" si="22"/>
        <v>736633</v>
      </c>
      <c r="R45" s="67">
        <f t="shared" si="22"/>
        <v>348513794</v>
      </c>
      <c r="S45" s="67">
        <f t="shared" si="22"/>
        <v>1625228004</v>
      </c>
      <c r="T45" s="71">
        <f t="shared" si="3"/>
        <v>5.390982707360359</v>
      </c>
      <c r="U45" s="90">
        <f t="shared" si="22"/>
        <v>160971525</v>
      </c>
      <c r="V45" s="98"/>
    </row>
    <row r="46" spans="1:21" ht="21.75" customHeight="1">
      <c r="A46" s="13">
        <v>30</v>
      </c>
      <c r="B46" s="14" t="s">
        <v>41</v>
      </c>
      <c r="C46" s="67">
        <f t="shared" si="4"/>
        <v>28057580</v>
      </c>
      <c r="D46" s="43">
        <v>27440075</v>
      </c>
      <c r="E46" s="15">
        <v>617505</v>
      </c>
      <c r="F46" s="15"/>
      <c r="G46" s="47"/>
      <c r="H46" s="73">
        <f t="shared" si="5"/>
        <v>28057580</v>
      </c>
      <c r="I46" s="73">
        <f aca="true" t="shared" si="23" ref="I46:I54">SUM(J46:Q46)</f>
        <v>2509782</v>
      </c>
      <c r="J46" s="15">
        <v>2419782</v>
      </c>
      <c r="K46" s="15">
        <v>90000</v>
      </c>
      <c r="L46" s="15"/>
      <c r="M46" s="39">
        <f t="shared" si="7"/>
        <v>0</v>
      </c>
      <c r="N46" s="15">
        <v>0</v>
      </c>
      <c r="O46" s="15"/>
      <c r="P46" s="15"/>
      <c r="Q46" s="15">
        <v>0</v>
      </c>
      <c r="R46" s="15">
        <v>25547798</v>
      </c>
      <c r="S46" s="40">
        <f t="shared" si="8"/>
        <v>25547798</v>
      </c>
      <c r="T46" s="36">
        <f t="shared" si="3"/>
        <v>100</v>
      </c>
      <c r="U46" s="87">
        <v>33168275</v>
      </c>
    </row>
    <row r="47" spans="1:21" ht="18.75" customHeight="1">
      <c r="A47" s="13">
        <v>31</v>
      </c>
      <c r="B47" s="14" t="s">
        <v>42</v>
      </c>
      <c r="C47" s="67">
        <f t="shared" si="4"/>
        <v>124894444</v>
      </c>
      <c r="D47" s="43">
        <v>102625034</v>
      </c>
      <c r="E47" s="15">
        <v>22269410</v>
      </c>
      <c r="F47" s="15">
        <v>999202</v>
      </c>
      <c r="G47" s="47"/>
      <c r="H47" s="73">
        <f t="shared" si="5"/>
        <v>123895242</v>
      </c>
      <c r="I47" s="73">
        <f t="shared" si="23"/>
        <v>75710944</v>
      </c>
      <c r="J47" s="15">
        <v>10465898</v>
      </c>
      <c r="K47" s="15">
        <v>7770562</v>
      </c>
      <c r="L47" s="15"/>
      <c r="M47" s="39">
        <f t="shared" si="7"/>
        <v>57474484</v>
      </c>
      <c r="N47" s="15"/>
      <c r="O47" s="15"/>
      <c r="P47" s="15"/>
      <c r="Q47" s="15"/>
      <c r="R47" s="15">
        <v>48184298</v>
      </c>
      <c r="S47" s="40">
        <f t="shared" si="8"/>
        <v>105658782</v>
      </c>
      <c r="T47" s="36">
        <f t="shared" si="3"/>
        <v>24.086953664188893</v>
      </c>
      <c r="U47" s="87">
        <v>47024201</v>
      </c>
    </row>
    <row r="48" spans="1:21" ht="18.75" customHeight="1">
      <c r="A48" s="13">
        <v>32</v>
      </c>
      <c r="B48" s="14" t="s">
        <v>43</v>
      </c>
      <c r="C48" s="67">
        <f t="shared" si="4"/>
        <v>463358739</v>
      </c>
      <c r="D48" s="43">
        <v>428614267</v>
      </c>
      <c r="E48" s="15">
        <v>34744472</v>
      </c>
      <c r="F48" s="15">
        <v>1683925</v>
      </c>
      <c r="G48" s="47"/>
      <c r="H48" s="73">
        <f t="shared" si="5"/>
        <v>461674814</v>
      </c>
      <c r="I48" s="73">
        <f t="shared" si="23"/>
        <v>441733875</v>
      </c>
      <c r="J48" s="15">
        <v>12982673</v>
      </c>
      <c r="K48" s="15">
        <v>1215592</v>
      </c>
      <c r="L48" s="15"/>
      <c r="M48" s="39">
        <f t="shared" si="7"/>
        <v>427465810</v>
      </c>
      <c r="N48" s="15">
        <v>0</v>
      </c>
      <c r="O48" s="15"/>
      <c r="P48" s="15"/>
      <c r="Q48" s="15">
        <v>69800</v>
      </c>
      <c r="R48" s="15">
        <v>19940939</v>
      </c>
      <c r="S48" s="40">
        <f t="shared" si="8"/>
        <v>447476549</v>
      </c>
      <c r="T48" s="36">
        <f t="shared" si="3"/>
        <v>3.2142124033390016</v>
      </c>
      <c r="U48" s="87">
        <v>6598395</v>
      </c>
    </row>
    <row r="49" spans="1:21" ht="18.75" customHeight="1">
      <c r="A49" s="13">
        <v>33</v>
      </c>
      <c r="B49" s="14" t="s">
        <v>44</v>
      </c>
      <c r="C49" s="67">
        <f t="shared" si="4"/>
        <v>186322818</v>
      </c>
      <c r="D49" s="43">
        <v>175680319</v>
      </c>
      <c r="E49" s="15">
        <v>10642499</v>
      </c>
      <c r="F49" s="15">
        <v>22020387</v>
      </c>
      <c r="G49" s="47"/>
      <c r="H49" s="73">
        <f t="shared" si="5"/>
        <v>164302431</v>
      </c>
      <c r="I49" s="73">
        <f t="shared" si="23"/>
        <v>70995904</v>
      </c>
      <c r="J49" s="15">
        <v>5608758</v>
      </c>
      <c r="K49" s="15">
        <v>726999</v>
      </c>
      <c r="L49" s="15"/>
      <c r="M49" s="39">
        <f t="shared" si="7"/>
        <v>61560170</v>
      </c>
      <c r="N49" s="15">
        <v>3099977</v>
      </c>
      <c r="O49" s="15"/>
      <c r="P49" s="15">
        <v>0</v>
      </c>
      <c r="Q49" s="15">
        <v>0</v>
      </c>
      <c r="R49" s="15">
        <v>93306527</v>
      </c>
      <c r="S49" s="40">
        <f t="shared" si="8"/>
        <v>157966674</v>
      </c>
      <c r="T49" s="36">
        <f t="shared" si="3"/>
        <v>8.924116241973621</v>
      </c>
      <c r="U49" s="87">
        <v>2741155</v>
      </c>
    </row>
    <row r="50" spans="1:21" ht="18.75" customHeight="1">
      <c r="A50" s="13">
        <v>34</v>
      </c>
      <c r="B50" s="14" t="s">
        <v>45</v>
      </c>
      <c r="C50" s="67">
        <f t="shared" si="4"/>
        <v>864058619</v>
      </c>
      <c r="D50" s="43">
        <v>253075728</v>
      </c>
      <c r="E50" s="15">
        <v>610982891</v>
      </c>
      <c r="F50" s="15">
        <v>10133419</v>
      </c>
      <c r="G50" s="47">
        <v>0</v>
      </c>
      <c r="H50" s="73">
        <f t="shared" si="5"/>
        <v>853925200</v>
      </c>
      <c r="I50" s="73">
        <f t="shared" si="23"/>
        <v>703665079</v>
      </c>
      <c r="J50" s="15">
        <v>22461633</v>
      </c>
      <c r="K50" s="15">
        <v>685392</v>
      </c>
      <c r="L50" s="15"/>
      <c r="M50" s="39">
        <f t="shared" si="7"/>
        <v>623563768</v>
      </c>
      <c r="N50" s="15">
        <v>56287453</v>
      </c>
      <c r="O50" s="15"/>
      <c r="P50" s="15"/>
      <c r="Q50" s="15">
        <v>666833</v>
      </c>
      <c r="R50" s="15">
        <v>150260121</v>
      </c>
      <c r="S50" s="40">
        <f t="shared" si="8"/>
        <v>830778175</v>
      </c>
      <c r="T50" s="36">
        <f t="shared" si="3"/>
        <v>3.289494631863066</v>
      </c>
      <c r="U50" s="87">
        <v>70764448</v>
      </c>
    </row>
    <row r="51" spans="1:21" ht="18.75" customHeight="1">
      <c r="A51" s="13">
        <v>35</v>
      </c>
      <c r="B51" s="14" t="s">
        <v>92</v>
      </c>
      <c r="C51" s="67">
        <f>D51+E51</f>
        <v>21202288</v>
      </c>
      <c r="D51" s="43">
        <v>7126533</v>
      </c>
      <c r="E51" s="15">
        <v>14075755</v>
      </c>
      <c r="F51" s="15">
        <v>440052</v>
      </c>
      <c r="G51" s="47"/>
      <c r="H51" s="73">
        <f>I51+R51</f>
        <v>20762236</v>
      </c>
      <c r="I51" s="73">
        <f t="shared" si="23"/>
        <v>19793072</v>
      </c>
      <c r="J51" s="15">
        <v>708681</v>
      </c>
      <c r="K51" s="15"/>
      <c r="L51" s="15"/>
      <c r="M51" s="39">
        <f>C51-F51-J51-K51-L51-SUM(N51:R51)</f>
        <v>16502391</v>
      </c>
      <c r="N51" s="15">
        <v>2582000</v>
      </c>
      <c r="O51" s="15"/>
      <c r="P51" s="15"/>
      <c r="Q51" s="15"/>
      <c r="R51" s="15">
        <v>969164</v>
      </c>
      <c r="S51" s="40">
        <f>SUM(M51:R51)</f>
        <v>20053555</v>
      </c>
      <c r="T51" s="36">
        <f>IF(ISERROR((J51+K51+L51)/I51*100)=TRUE,0,(J51+K51+L51)/I51*100)</f>
        <v>3.5804497654532854</v>
      </c>
      <c r="U51" s="87"/>
    </row>
    <row r="52" spans="1:21" ht="18.75" customHeight="1">
      <c r="A52" s="13">
        <v>36</v>
      </c>
      <c r="B52" s="14" t="s">
        <v>106</v>
      </c>
      <c r="C52" s="67">
        <f>D52+E52</f>
        <v>15102092</v>
      </c>
      <c r="D52" s="43">
        <v>4958052</v>
      </c>
      <c r="E52" s="15">
        <v>10144040</v>
      </c>
      <c r="F52" s="15">
        <v>434887</v>
      </c>
      <c r="G52" s="47"/>
      <c r="H52" s="73">
        <f>I52+R52</f>
        <v>14667205</v>
      </c>
      <c r="I52" s="73">
        <f>SUM(J52:Q52)</f>
        <v>12860625</v>
      </c>
      <c r="J52" s="15">
        <v>3338442</v>
      </c>
      <c r="K52" s="15">
        <v>34232</v>
      </c>
      <c r="L52" s="15"/>
      <c r="M52" s="39">
        <f>C52-F52-J52-K52-L52-SUM(N52:R52)</f>
        <v>9487951</v>
      </c>
      <c r="N52" s="15"/>
      <c r="O52" s="15"/>
      <c r="P52" s="15"/>
      <c r="Q52" s="15"/>
      <c r="R52" s="15">
        <v>1806580</v>
      </c>
      <c r="S52" s="40">
        <f>SUM(M52:R52)</f>
        <v>11294531</v>
      </c>
      <c r="T52" s="36">
        <f>IF(ISERROR((J52+K52+L52)/I52*100)=TRUE,0,(J52+K52+L52)/I52*100)</f>
        <v>26.224806337172573</v>
      </c>
      <c r="U52" s="87">
        <v>675051</v>
      </c>
    </row>
    <row r="53" spans="1:21" ht="18.75" customHeight="1">
      <c r="A53" s="13">
        <v>37</v>
      </c>
      <c r="B53" s="14" t="s">
        <v>135</v>
      </c>
      <c r="C53" s="67">
        <f>D53+E53</f>
        <v>8696837</v>
      </c>
      <c r="D53" s="43">
        <v>5400284</v>
      </c>
      <c r="E53" s="15">
        <v>3296553</v>
      </c>
      <c r="F53" s="15">
        <v>42400</v>
      </c>
      <c r="G53" s="47"/>
      <c r="H53" s="73">
        <f>I53+R53</f>
        <v>8654437</v>
      </c>
      <c r="I53" s="73">
        <f>SUM(J53:Q53)</f>
        <v>8570983</v>
      </c>
      <c r="J53" s="15">
        <v>705244</v>
      </c>
      <c r="K53" s="15"/>
      <c r="L53" s="15"/>
      <c r="M53" s="39">
        <f>C53-F53-J53-K53-L53-SUM(N53:R53)</f>
        <v>7865739</v>
      </c>
      <c r="N53" s="15"/>
      <c r="O53" s="15"/>
      <c r="P53" s="15"/>
      <c r="Q53" s="15"/>
      <c r="R53" s="15">
        <v>83454</v>
      </c>
      <c r="S53" s="40">
        <f>SUM(M53:R53)</f>
        <v>7949193</v>
      </c>
      <c r="T53" s="36">
        <f>IF(ISERROR((J53+K53+L53)/I53*100)=TRUE,0,(J53+K53+L53)/I53*100)</f>
        <v>8.22827439979755</v>
      </c>
      <c r="U53" s="87">
        <v>0</v>
      </c>
    </row>
    <row r="54" spans="1:21" ht="18.75" customHeight="1">
      <c r="A54" s="13">
        <v>38</v>
      </c>
      <c r="B54" s="14" t="s">
        <v>139</v>
      </c>
      <c r="C54" s="67">
        <f>D54+E54</f>
        <v>40313473</v>
      </c>
      <c r="D54" s="43">
        <v>32730558</v>
      </c>
      <c r="E54" s="15">
        <v>7582915</v>
      </c>
      <c r="F54" s="15">
        <v>18275267</v>
      </c>
      <c r="G54" s="47"/>
      <c r="H54" s="73">
        <f>I54+R54</f>
        <v>22038206</v>
      </c>
      <c r="I54" s="73">
        <f t="shared" si="23"/>
        <v>13623293</v>
      </c>
      <c r="J54" s="15">
        <v>3292663</v>
      </c>
      <c r="K54" s="15">
        <v>234300</v>
      </c>
      <c r="L54" s="15">
        <v>8496</v>
      </c>
      <c r="M54" s="39">
        <f>C54-F54-J54-K54-L54-SUM(N54:R54)</f>
        <v>10087834</v>
      </c>
      <c r="N54" s="15"/>
      <c r="O54" s="15"/>
      <c r="P54" s="15"/>
      <c r="Q54" s="15"/>
      <c r="R54" s="15">
        <v>8414913</v>
      </c>
      <c r="S54" s="40">
        <f>SUM(M54:R54)</f>
        <v>18502747</v>
      </c>
      <c r="T54" s="36">
        <f>IF(ISERROR((J54+K54+L54)/I54*100)=TRUE,0,(J54+K54+L54)/I54*100)</f>
        <v>25.951574263285682</v>
      </c>
      <c r="U54" s="87">
        <v>0</v>
      </c>
    </row>
    <row r="55" spans="1:22" ht="33.75" customHeight="1">
      <c r="A55" s="65" t="s">
        <v>73</v>
      </c>
      <c r="B55" s="72" t="s">
        <v>122</v>
      </c>
      <c r="C55" s="67">
        <f aca="true" t="shared" si="24" ref="C55:L55">SUM(C56:C62)</f>
        <v>1128924371</v>
      </c>
      <c r="D55" s="68">
        <f t="shared" si="24"/>
        <v>997900370</v>
      </c>
      <c r="E55" s="67">
        <f t="shared" si="24"/>
        <v>131024001</v>
      </c>
      <c r="F55" s="67">
        <f t="shared" si="24"/>
        <v>3038891</v>
      </c>
      <c r="G55" s="69">
        <f t="shared" si="24"/>
        <v>0</v>
      </c>
      <c r="H55" s="67">
        <f t="shared" si="24"/>
        <v>1125885480</v>
      </c>
      <c r="I55" s="67">
        <f t="shared" si="24"/>
        <v>1092063370</v>
      </c>
      <c r="J55" s="67">
        <f t="shared" si="24"/>
        <v>47625989</v>
      </c>
      <c r="K55" s="67">
        <f t="shared" si="24"/>
        <v>3216361</v>
      </c>
      <c r="L55" s="67">
        <f t="shared" si="24"/>
        <v>0</v>
      </c>
      <c r="M55" s="70">
        <f>H55-J55-K55-L55-SUM(N55:R55)</f>
        <v>1027384340</v>
      </c>
      <c r="N55" s="67">
        <f aca="true" t="shared" si="25" ref="N55:U55">SUM(N56:N62)</f>
        <v>11990580</v>
      </c>
      <c r="O55" s="67">
        <f t="shared" si="25"/>
        <v>0</v>
      </c>
      <c r="P55" s="67">
        <f t="shared" si="25"/>
        <v>0</v>
      </c>
      <c r="Q55" s="67">
        <f t="shared" si="25"/>
        <v>1846100</v>
      </c>
      <c r="R55" s="67">
        <f t="shared" si="25"/>
        <v>33822110</v>
      </c>
      <c r="S55" s="67">
        <f t="shared" si="25"/>
        <v>1075043130</v>
      </c>
      <c r="T55" s="71">
        <f t="shared" si="3"/>
        <v>4.65562268607178</v>
      </c>
      <c r="U55" s="94">
        <f t="shared" si="25"/>
        <v>3147869</v>
      </c>
      <c r="V55" s="98"/>
    </row>
    <row r="56" spans="1:21" ht="18.75" customHeight="1">
      <c r="A56" s="13">
        <v>39</v>
      </c>
      <c r="B56" s="14" t="s">
        <v>46</v>
      </c>
      <c r="C56" s="67">
        <f t="shared" si="4"/>
        <v>14594956</v>
      </c>
      <c r="D56" s="43">
        <v>14374856</v>
      </c>
      <c r="E56" s="15">
        <v>220100</v>
      </c>
      <c r="F56" s="15">
        <v>0</v>
      </c>
      <c r="G56" s="47">
        <v>0</v>
      </c>
      <c r="H56" s="73">
        <f t="shared" si="5"/>
        <v>14594956</v>
      </c>
      <c r="I56" s="73">
        <f aca="true" t="shared" si="26" ref="I56:I62">SUM(J56:Q56)</f>
        <v>13893526</v>
      </c>
      <c r="J56" s="15">
        <v>1012966</v>
      </c>
      <c r="K56" s="15">
        <v>23000</v>
      </c>
      <c r="L56" s="15">
        <v>0</v>
      </c>
      <c r="M56" s="39">
        <f t="shared" si="7"/>
        <v>12857560</v>
      </c>
      <c r="N56" s="15">
        <v>0</v>
      </c>
      <c r="O56" s="15">
        <v>0</v>
      </c>
      <c r="P56" s="15">
        <v>0</v>
      </c>
      <c r="Q56" s="15">
        <v>0</v>
      </c>
      <c r="R56" s="15">
        <v>701430</v>
      </c>
      <c r="S56" s="40">
        <f t="shared" si="8"/>
        <v>13558990</v>
      </c>
      <c r="T56" s="36">
        <f t="shared" si="3"/>
        <v>7.456465694885517</v>
      </c>
      <c r="U56" s="87">
        <v>102149</v>
      </c>
    </row>
    <row r="57" spans="1:21" ht="18.75" customHeight="1">
      <c r="A57" s="13">
        <v>40</v>
      </c>
      <c r="B57" s="14" t="s">
        <v>47</v>
      </c>
      <c r="C57" s="67">
        <f t="shared" si="4"/>
        <v>13394939</v>
      </c>
      <c r="D57" s="43">
        <v>7819642</v>
      </c>
      <c r="E57" s="15">
        <v>5575297</v>
      </c>
      <c r="F57" s="15">
        <v>93602</v>
      </c>
      <c r="G57" s="47">
        <v>0</v>
      </c>
      <c r="H57" s="73">
        <f t="shared" si="5"/>
        <v>13301337</v>
      </c>
      <c r="I57" s="73">
        <f t="shared" si="26"/>
        <v>9661803</v>
      </c>
      <c r="J57" s="15">
        <v>4510287</v>
      </c>
      <c r="K57" s="15">
        <v>149000</v>
      </c>
      <c r="L57" s="15">
        <v>0</v>
      </c>
      <c r="M57" s="39">
        <f t="shared" si="7"/>
        <v>3156416</v>
      </c>
      <c r="N57" s="15">
        <v>0</v>
      </c>
      <c r="O57" s="15">
        <v>0</v>
      </c>
      <c r="P57" s="15">
        <v>0</v>
      </c>
      <c r="Q57" s="15">
        <v>1846100</v>
      </c>
      <c r="R57" s="15">
        <v>3639534</v>
      </c>
      <c r="S57" s="40">
        <f t="shared" si="8"/>
        <v>8642050</v>
      </c>
      <c r="T57" s="36">
        <f t="shared" si="3"/>
        <v>48.22378390451554</v>
      </c>
      <c r="U57" s="87">
        <v>1659828</v>
      </c>
    </row>
    <row r="58" spans="1:21" ht="18.75" customHeight="1">
      <c r="A58" s="13">
        <v>41</v>
      </c>
      <c r="B58" s="14" t="s">
        <v>48</v>
      </c>
      <c r="C58" s="67">
        <f t="shared" si="4"/>
        <v>28095653</v>
      </c>
      <c r="D58" s="43">
        <v>19510343</v>
      </c>
      <c r="E58" s="15">
        <v>8585310</v>
      </c>
      <c r="F58" s="15">
        <v>676066</v>
      </c>
      <c r="G58" s="47">
        <v>0</v>
      </c>
      <c r="H58" s="73">
        <f t="shared" si="5"/>
        <v>27419587</v>
      </c>
      <c r="I58" s="73">
        <f t="shared" si="26"/>
        <v>22702421</v>
      </c>
      <c r="J58" s="15">
        <v>5640007</v>
      </c>
      <c r="K58" s="15">
        <v>238472</v>
      </c>
      <c r="L58" s="15">
        <v>0</v>
      </c>
      <c r="M58" s="39">
        <f t="shared" si="7"/>
        <v>16312734</v>
      </c>
      <c r="N58" s="15">
        <v>511208</v>
      </c>
      <c r="O58" s="15">
        <v>0</v>
      </c>
      <c r="P58" s="15">
        <v>0</v>
      </c>
      <c r="Q58" s="15">
        <v>0</v>
      </c>
      <c r="R58" s="15">
        <v>4717166</v>
      </c>
      <c r="S58" s="40">
        <f t="shared" si="8"/>
        <v>21541108</v>
      </c>
      <c r="T58" s="36">
        <f t="shared" si="3"/>
        <v>25.893621653831545</v>
      </c>
      <c r="U58" s="87">
        <v>1259882</v>
      </c>
    </row>
    <row r="59" spans="1:21" ht="21.75" customHeight="1">
      <c r="A59" s="13">
        <v>42</v>
      </c>
      <c r="B59" s="14" t="s">
        <v>114</v>
      </c>
      <c r="C59" s="67">
        <f>D59+E59</f>
        <v>112813348</v>
      </c>
      <c r="D59" s="43">
        <v>27084811</v>
      </c>
      <c r="E59" s="15">
        <v>85728537</v>
      </c>
      <c r="F59" s="15">
        <v>178080</v>
      </c>
      <c r="G59" s="47">
        <v>0</v>
      </c>
      <c r="H59" s="73">
        <f>I59+R59</f>
        <v>112635268</v>
      </c>
      <c r="I59" s="73">
        <f t="shared" si="26"/>
        <v>109415509</v>
      </c>
      <c r="J59" s="15">
        <v>7597134</v>
      </c>
      <c r="K59" s="15">
        <v>102200</v>
      </c>
      <c r="L59" s="15">
        <v>0</v>
      </c>
      <c r="M59" s="39">
        <f>C59-F59-J59-K59-L59-SUM(N59:R59)</f>
        <v>98971174</v>
      </c>
      <c r="N59" s="15">
        <v>2745001</v>
      </c>
      <c r="O59" s="15">
        <v>0</v>
      </c>
      <c r="P59" s="15">
        <v>0</v>
      </c>
      <c r="Q59" s="15">
        <v>0</v>
      </c>
      <c r="R59" s="15">
        <v>3219759</v>
      </c>
      <c r="S59" s="40">
        <f>SUM(M59:R59)</f>
        <v>104935934</v>
      </c>
      <c r="T59" s="36">
        <f>IF(ISERROR((J59+K59+L59)/I59*100)=TRUE,0,(J59+K59+L59)/I59*100)</f>
        <v>7.0367848857697135</v>
      </c>
      <c r="U59" s="87">
        <v>0</v>
      </c>
    </row>
    <row r="60" spans="1:21" ht="21.75" customHeight="1">
      <c r="A60" s="13">
        <v>43</v>
      </c>
      <c r="B60" s="14" t="s">
        <v>57</v>
      </c>
      <c r="C60" s="67">
        <f>D60+E60</f>
        <v>936890045</v>
      </c>
      <c r="D60" s="43">
        <v>916635201</v>
      </c>
      <c r="E60" s="15">
        <v>20254844</v>
      </c>
      <c r="F60" s="15">
        <v>370450</v>
      </c>
      <c r="G60" s="47">
        <v>0</v>
      </c>
      <c r="H60" s="73">
        <f>I60+R60</f>
        <v>936519595</v>
      </c>
      <c r="I60" s="73">
        <f t="shared" si="26"/>
        <v>917997566</v>
      </c>
      <c r="J60" s="15">
        <v>27904785</v>
      </c>
      <c r="K60" s="15">
        <v>2355688</v>
      </c>
      <c r="L60" s="15">
        <v>0</v>
      </c>
      <c r="M60" s="39">
        <f>C60-F60-J60-K60-L60-SUM(N60:R60)</f>
        <v>879556722</v>
      </c>
      <c r="N60" s="15">
        <v>8180371</v>
      </c>
      <c r="O60" s="15">
        <v>0</v>
      </c>
      <c r="P60" s="15">
        <v>0</v>
      </c>
      <c r="Q60" s="15">
        <v>0</v>
      </c>
      <c r="R60" s="15">
        <v>18522029</v>
      </c>
      <c r="S60" s="40">
        <f>SUM(M60:R60)</f>
        <v>906259122</v>
      </c>
      <c r="T60" s="36">
        <f>IF(ISERROR((J60+K60+L60)/I60*100)=TRUE,0,(J60+K60+L60)/I60*100)</f>
        <v>3.296356561363693</v>
      </c>
      <c r="U60" s="87">
        <v>126010</v>
      </c>
    </row>
    <row r="61" spans="1:21" ht="21.75" customHeight="1">
      <c r="A61" s="13">
        <v>44</v>
      </c>
      <c r="B61" s="14" t="s">
        <v>137</v>
      </c>
      <c r="C61" s="67">
        <f>D61+E61</f>
        <v>1448191</v>
      </c>
      <c r="D61" s="43">
        <v>0</v>
      </c>
      <c r="E61" s="15">
        <v>1448191</v>
      </c>
      <c r="F61" s="15">
        <v>0</v>
      </c>
      <c r="G61" s="47">
        <v>0</v>
      </c>
      <c r="H61" s="73">
        <f>I61+R61</f>
        <v>1448191</v>
      </c>
      <c r="I61" s="73">
        <f t="shared" si="26"/>
        <v>1448191</v>
      </c>
      <c r="J61" s="15">
        <v>330624</v>
      </c>
      <c r="K61" s="15">
        <v>345000</v>
      </c>
      <c r="L61" s="15">
        <v>0</v>
      </c>
      <c r="M61" s="39">
        <f>C61-F61-J61-K61-L61-SUM(N61:R61)</f>
        <v>772567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0">
        <f>SUM(M61:R61)</f>
        <v>772567</v>
      </c>
      <c r="T61" s="36">
        <f>IF(ISERROR((J61+K61+L61)/I61*100)=TRUE,0,(J61+K61+L61)/I61*100)</f>
        <v>46.65296221285728</v>
      </c>
      <c r="U61" s="87"/>
    </row>
    <row r="62" spans="1:21" ht="21.75" customHeight="1">
      <c r="A62" s="13">
        <v>45</v>
      </c>
      <c r="B62" s="14" t="s">
        <v>138</v>
      </c>
      <c r="C62" s="67">
        <f t="shared" si="4"/>
        <v>21687239</v>
      </c>
      <c r="D62" s="43">
        <v>12475517</v>
      </c>
      <c r="E62" s="15">
        <v>9211722</v>
      </c>
      <c r="F62" s="15">
        <v>1720693</v>
      </c>
      <c r="G62" s="47">
        <v>0</v>
      </c>
      <c r="H62" s="73">
        <f t="shared" si="5"/>
        <v>19966546</v>
      </c>
      <c r="I62" s="73">
        <f t="shared" si="26"/>
        <v>16944354</v>
      </c>
      <c r="J62" s="15">
        <v>630186</v>
      </c>
      <c r="K62" s="15">
        <v>3001</v>
      </c>
      <c r="L62" s="15">
        <v>0</v>
      </c>
      <c r="M62" s="39">
        <f t="shared" si="7"/>
        <v>15757167</v>
      </c>
      <c r="N62" s="15">
        <v>554000</v>
      </c>
      <c r="O62" s="15">
        <v>0</v>
      </c>
      <c r="P62" s="15">
        <v>0</v>
      </c>
      <c r="Q62" s="15">
        <v>0</v>
      </c>
      <c r="R62" s="15">
        <v>3022192</v>
      </c>
      <c r="S62" s="40">
        <f t="shared" si="8"/>
        <v>19333359</v>
      </c>
      <c r="T62" s="36">
        <f t="shared" si="3"/>
        <v>3.7368612577381235</v>
      </c>
      <c r="U62" s="87"/>
    </row>
    <row r="63" spans="1:22" ht="24.75" customHeight="1">
      <c r="A63" s="65" t="s">
        <v>74</v>
      </c>
      <c r="B63" s="72" t="s">
        <v>50</v>
      </c>
      <c r="C63" s="67">
        <f aca="true" t="shared" si="27" ref="C63:L63">SUM(C64:C69)</f>
        <v>524420646</v>
      </c>
      <c r="D63" s="68">
        <f t="shared" si="27"/>
        <v>291240456</v>
      </c>
      <c r="E63" s="67">
        <f t="shared" si="27"/>
        <v>233180190</v>
      </c>
      <c r="F63" s="67">
        <f t="shared" si="27"/>
        <v>9118409</v>
      </c>
      <c r="G63" s="69">
        <f t="shared" si="27"/>
        <v>0</v>
      </c>
      <c r="H63" s="67">
        <f t="shared" si="27"/>
        <v>515302237</v>
      </c>
      <c r="I63" s="67">
        <f t="shared" si="27"/>
        <v>367060282</v>
      </c>
      <c r="J63" s="67">
        <f t="shared" si="27"/>
        <v>56464428</v>
      </c>
      <c r="K63" s="67">
        <f t="shared" si="27"/>
        <v>45772848</v>
      </c>
      <c r="L63" s="67">
        <f t="shared" si="27"/>
        <v>0</v>
      </c>
      <c r="M63" s="73">
        <f>H63-J63-K63-L63-SUM(N63:R63)</f>
        <v>233148164</v>
      </c>
      <c r="N63" s="67">
        <f aca="true" t="shared" si="28" ref="N63:S63">SUM(N64:N69)</f>
        <v>11480320</v>
      </c>
      <c r="O63" s="67">
        <f t="shared" si="28"/>
        <v>20194522</v>
      </c>
      <c r="P63" s="67">
        <f t="shared" si="28"/>
        <v>0</v>
      </c>
      <c r="Q63" s="67">
        <f t="shared" si="28"/>
        <v>0</v>
      </c>
      <c r="R63" s="67">
        <f t="shared" si="28"/>
        <v>148241955</v>
      </c>
      <c r="S63" s="67">
        <f t="shared" si="28"/>
        <v>413064961</v>
      </c>
      <c r="T63" s="71">
        <f t="shared" si="3"/>
        <v>27.85299336744911</v>
      </c>
      <c r="U63" s="90">
        <v>2138943</v>
      </c>
      <c r="V63" s="98"/>
    </row>
    <row r="64" spans="1:21" ht="18.75" customHeight="1">
      <c r="A64" s="13">
        <v>46</v>
      </c>
      <c r="B64" s="14" t="s">
        <v>133</v>
      </c>
      <c r="C64" s="67">
        <f t="shared" si="4"/>
        <v>51758167</v>
      </c>
      <c r="D64" s="43">
        <v>21733311</v>
      </c>
      <c r="E64" s="15">
        <v>30024856</v>
      </c>
      <c r="F64" s="15">
        <v>509314</v>
      </c>
      <c r="G64" s="47"/>
      <c r="H64" s="73">
        <f t="shared" si="5"/>
        <v>51248853</v>
      </c>
      <c r="I64" s="73">
        <f aca="true" t="shared" si="29" ref="I64:I69">SUM(J64:Q64)</f>
        <v>41108169</v>
      </c>
      <c r="J64" s="15">
        <v>5196221</v>
      </c>
      <c r="K64" s="15">
        <v>1355050</v>
      </c>
      <c r="L64" s="15"/>
      <c r="M64" s="39">
        <f t="shared" si="7"/>
        <v>11530184</v>
      </c>
      <c r="N64" s="15">
        <v>3071714</v>
      </c>
      <c r="O64" s="15">
        <v>19955000</v>
      </c>
      <c r="P64" s="15"/>
      <c r="Q64" s="15"/>
      <c r="R64" s="15">
        <v>10140684</v>
      </c>
      <c r="S64" s="40">
        <f t="shared" si="8"/>
        <v>44697582</v>
      </c>
      <c r="T64" s="36">
        <f t="shared" si="3"/>
        <v>15.936664559299638</v>
      </c>
      <c r="U64" s="87"/>
    </row>
    <row r="65" spans="1:21" ht="18.75" customHeight="1">
      <c r="A65" s="13">
        <v>47</v>
      </c>
      <c r="B65" s="14" t="s">
        <v>52</v>
      </c>
      <c r="C65" s="67">
        <f t="shared" si="4"/>
        <v>104431166</v>
      </c>
      <c r="D65" s="43">
        <v>84232198</v>
      </c>
      <c r="E65" s="15">
        <v>20198968</v>
      </c>
      <c r="F65" s="15">
        <v>7244296</v>
      </c>
      <c r="G65" s="47"/>
      <c r="H65" s="73">
        <f t="shared" si="5"/>
        <v>97186870</v>
      </c>
      <c r="I65" s="73">
        <f t="shared" si="29"/>
        <v>81976485</v>
      </c>
      <c r="J65" s="15">
        <v>15926935</v>
      </c>
      <c r="K65" s="15">
        <v>34825212</v>
      </c>
      <c r="L65" s="15"/>
      <c r="M65" s="39">
        <f t="shared" si="7"/>
        <v>30024253</v>
      </c>
      <c r="N65" s="15">
        <v>1003735</v>
      </c>
      <c r="O65" s="15">
        <v>196350</v>
      </c>
      <c r="P65" s="15"/>
      <c r="Q65" s="15"/>
      <c r="R65" s="15">
        <v>15210385</v>
      </c>
      <c r="S65" s="40">
        <f t="shared" si="8"/>
        <v>46434723</v>
      </c>
      <c r="T65" s="36">
        <f t="shared" si="3"/>
        <v>61.91061619682766</v>
      </c>
      <c r="U65" s="87"/>
    </row>
    <row r="66" spans="1:21" ht="18.75" customHeight="1">
      <c r="A66" s="13">
        <v>48</v>
      </c>
      <c r="B66" s="14" t="s">
        <v>53</v>
      </c>
      <c r="C66" s="67">
        <f t="shared" si="4"/>
        <v>184259903</v>
      </c>
      <c r="D66" s="43">
        <v>136068223</v>
      </c>
      <c r="E66" s="15">
        <v>48191680</v>
      </c>
      <c r="F66" s="15">
        <v>901336</v>
      </c>
      <c r="G66" s="47"/>
      <c r="H66" s="73">
        <f t="shared" si="5"/>
        <v>183358567</v>
      </c>
      <c r="I66" s="73">
        <f t="shared" si="29"/>
        <v>173674772</v>
      </c>
      <c r="J66" s="15">
        <v>10522016</v>
      </c>
      <c r="K66" s="15">
        <v>2473796</v>
      </c>
      <c r="L66" s="15">
        <v>0</v>
      </c>
      <c r="M66" s="39">
        <f t="shared" si="7"/>
        <v>153527834</v>
      </c>
      <c r="N66" s="15">
        <v>7151125</v>
      </c>
      <c r="O66" s="15">
        <v>1</v>
      </c>
      <c r="P66" s="15">
        <v>0</v>
      </c>
      <c r="Q66" s="15">
        <v>0</v>
      </c>
      <c r="R66" s="15">
        <v>9683795</v>
      </c>
      <c r="S66" s="40">
        <f t="shared" si="8"/>
        <v>170362755</v>
      </c>
      <c r="T66" s="36">
        <f t="shared" si="3"/>
        <v>7.482843852531443</v>
      </c>
      <c r="U66" s="87"/>
    </row>
    <row r="67" spans="1:21" ht="18.75" customHeight="1">
      <c r="A67" s="13">
        <v>49</v>
      </c>
      <c r="B67" s="14" t="s">
        <v>54</v>
      </c>
      <c r="C67" s="67">
        <f>D67+E67</f>
        <v>144885719</v>
      </c>
      <c r="D67" s="43">
        <v>46320221</v>
      </c>
      <c r="E67" s="15">
        <v>98565498</v>
      </c>
      <c r="F67" s="15">
        <v>161660</v>
      </c>
      <c r="G67" s="47"/>
      <c r="H67" s="73">
        <f>I67+R67</f>
        <v>144724059</v>
      </c>
      <c r="I67" s="73">
        <f>SUM(J67:Q67)</f>
        <v>31794629</v>
      </c>
      <c r="J67" s="15">
        <v>4447711</v>
      </c>
      <c r="K67" s="15">
        <v>6807072</v>
      </c>
      <c r="L67" s="15"/>
      <c r="M67" s="39">
        <f>C67-F67-J67-K67-L67-SUM(N67:R67)</f>
        <v>20243530</v>
      </c>
      <c r="N67" s="15">
        <v>253145</v>
      </c>
      <c r="O67" s="15">
        <v>43171</v>
      </c>
      <c r="P67" s="15"/>
      <c r="Q67" s="15"/>
      <c r="R67" s="15">
        <v>112929430</v>
      </c>
      <c r="S67" s="40">
        <f>SUM(M67:R67)</f>
        <v>133469276</v>
      </c>
      <c r="T67" s="36">
        <f>IF(ISERROR((J67+K67+L67)/I67*100)=TRUE,0,(J67+K67+L67)/I67*100)</f>
        <v>35.398378134873035</v>
      </c>
      <c r="U67" s="87"/>
    </row>
    <row r="68" spans="1:21" ht="18.75" customHeight="1">
      <c r="A68" s="13">
        <v>50</v>
      </c>
      <c r="B68" s="14" t="s">
        <v>91</v>
      </c>
      <c r="C68" s="67">
        <f>D68+E68</f>
        <v>32165908</v>
      </c>
      <c r="D68" s="43">
        <v>2020090</v>
      </c>
      <c r="E68" s="15">
        <v>30145818</v>
      </c>
      <c r="F68" s="15">
        <v>280291</v>
      </c>
      <c r="G68" s="47"/>
      <c r="H68" s="73">
        <f>I68+R68</f>
        <v>31885617</v>
      </c>
      <c r="I68" s="73">
        <f>SUM(J68:Q68)</f>
        <v>31638156</v>
      </c>
      <c r="J68" s="15">
        <v>18597200</v>
      </c>
      <c r="K68" s="15">
        <v>311718</v>
      </c>
      <c r="L68" s="15"/>
      <c r="M68" s="39">
        <f>C68-F68-J68-K68-L68-SUM(N68:R68)</f>
        <v>12729238</v>
      </c>
      <c r="N68" s="15"/>
      <c r="O68" s="15"/>
      <c r="P68" s="15"/>
      <c r="Q68" s="15"/>
      <c r="R68" s="15">
        <v>247461</v>
      </c>
      <c r="S68" s="40">
        <f>SUM(M68:R68)</f>
        <v>12976699</v>
      </c>
      <c r="T68" s="36">
        <f>IF(ISERROR((J68+K68+L68)/I68*100)=TRUE,0,(J68+K68+L68)/I68*100)</f>
        <v>59.76618232744032</v>
      </c>
      <c r="U68" s="87"/>
    </row>
    <row r="69" spans="1:21" ht="18.75" customHeight="1">
      <c r="A69" s="13">
        <v>51</v>
      </c>
      <c r="B69" s="14" t="s">
        <v>136</v>
      </c>
      <c r="C69" s="67">
        <f t="shared" si="4"/>
        <v>6919783</v>
      </c>
      <c r="D69" s="43">
        <v>866413</v>
      </c>
      <c r="E69" s="15">
        <v>6053370</v>
      </c>
      <c r="F69" s="15">
        <v>21512</v>
      </c>
      <c r="G69" s="47"/>
      <c r="H69" s="73">
        <f t="shared" si="5"/>
        <v>6898271</v>
      </c>
      <c r="I69" s="73">
        <f t="shared" si="29"/>
        <v>6868071</v>
      </c>
      <c r="J69" s="15">
        <v>1774345</v>
      </c>
      <c r="K69" s="15"/>
      <c r="L69" s="15"/>
      <c r="M69" s="39">
        <f t="shared" si="7"/>
        <v>5093125</v>
      </c>
      <c r="N69" s="15">
        <v>601</v>
      </c>
      <c r="O69" s="15"/>
      <c r="P69" s="15"/>
      <c r="Q69" s="15"/>
      <c r="R69" s="15">
        <v>30200</v>
      </c>
      <c r="S69" s="40">
        <f t="shared" si="8"/>
        <v>5123926</v>
      </c>
      <c r="T69" s="36">
        <f t="shared" si="3"/>
        <v>25.834692157375777</v>
      </c>
      <c r="U69" s="87"/>
    </row>
    <row r="70" spans="1:22" ht="28.5" customHeight="1">
      <c r="A70" s="65" t="s">
        <v>75</v>
      </c>
      <c r="B70" s="72" t="s">
        <v>55</v>
      </c>
      <c r="C70" s="67">
        <f>SUM(C71:C75)</f>
        <v>256283084</v>
      </c>
      <c r="D70" s="67">
        <f aca="true" t="shared" si="30" ref="D70:L70">SUM(D71:D75)</f>
        <v>178850892</v>
      </c>
      <c r="E70" s="67">
        <f t="shared" si="30"/>
        <v>77432192</v>
      </c>
      <c r="F70" s="67">
        <f t="shared" si="30"/>
        <v>5926527</v>
      </c>
      <c r="G70" s="67">
        <f t="shared" si="30"/>
        <v>0</v>
      </c>
      <c r="H70" s="67">
        <f t="shared" si="30"/>
        <v>250356557</v>
      </c>
      <c r="I70" s="67">
        <f t="shared" si="30"/>
        <v>172119157</v>
      </c>
      <c r="J70" s="67">
        <f t="shared" si="30"/>
        <v>46115477</v>
      </c>
      <c r="K70" s="67">
        <f t="shared" si="30"/>
        <v>8590124</v>
      </c>
      <c r="L70" s="67">
        <f t="shared" si="30"/>
        <v>2597</v>
      </c>
      <c r="M70" s="73">
        <f>H70-J70-K70-L70-SUM(N70:R70)</f>
        <v>75840508</v>
      </c>
      <c r="N70" s="67">
        <f aca="true" t="shared" si="31" ref="N70:S70">SUM(N71:N75)</f>
        <v>41570451</v>
      </c>
      <c r="O70" s="67">
        <f t="shared" si="31"/>
        <v>0</v>
      </c>
      <c r="P70" s="67">
        <f t="shared" si="31"/>
        <v>0</v>
      </c>
      <c r="Q70" s="67">
        <f t="shared" si="31"/>
        <v>0</v>
      </c>
      <c r="R70" s="67">
        <f t="shared" si="31"/>
        <v>78237400</v>
      </c>
      <c r="S70" s="67">
        <f t="shared" si="31"/>
        <v>195648359</v>
      </c>
      <c r="T70" s="71">
        <f t="shared" si="3"/>
        <v>31.785072012640637</v>
      </c>
      <c r="U70" s="90">
        <v>28099196</v>
      </c>
      <c r="V70" s="98"/>
    </row>
    <row r="71" spans="1:21" ht="18.75" customHeight="1">
      <c r="A71" s="13">
        <v>52</v>
      </c>
      <c r="B71" s="14" t="s">
        <v>112</v>
      </c>
      <c r="C71" s="67">
        <f>D71+E71</f>
        <v>2100</v>
      </c>
      <c r="D71" s="43">
        <v>0</v>
      </c>
      <c r="E71" s="15">
        <v>2100</v>
      </c>
      <c r="F71" s="15"/>
      <c r="G71" s="47"/>
      <c r="H71" s="73">
        <f>I71+R71</f>
        <v>2100</v>
      </c>
      <c r="I71" s="73">
        <f>SUM(J71:Q71)</f>
        <v>2100</v>
      </c>
      <c r="J71" s="15">
        <v>2100</v>
      </c>
      <c r="K71" s="15"/>
      <c r="L71" s="15"/>
      <c r="M71" s="39">
        <f>C71-F71-J71-K71-L71-SUM(N71:R71)</f>
        <v>0</v>
      </c>
      <c r="N71" s="15"/>
      <c r="O71" s="15"/>
      <c r="P71" s="15"/>
      <c r="Q71" s="15"/>
      <c r="R71" s="15"/>
      <c r="S71" s="40">
        <f>SUM(M71:R71)</f>
        <v>0</v>
      </c>
      <c r="T71" s="36">
        <f>IF(ISERROR((J71+K71+L71)/I71*100)=TRUE,0,(J71+K71+L71)/I71*100)</f>
        <v>100</v>
      </c>
      <c r="U71" s="87"/>
    </row>
    <row r="72" spans="1:21" ht="18.75" customHeight="1">
      <c r="A72" s="13">
        <v>53</v>
      </c>
      <c r="B72" s="14" t="s">
        <v>56</v>
      </c>
      <c r="C72" s="67">
        <f t="shared" si="4"/>
        <v>82553392</v>
      </c>
      <c r="D72" s="43">
        <v>63521465</v>
      </c>
      <c r="E72" s="15">
        <v>19031927</v>
      </c>
      <c r="F72" s="15">
        <v>5704176</v>
      </c>
      <c r="G72" s="47"/>
      <c r="H72" s="73">
        <f t="shared" si="5"/>
        <v>76849216</v>
      </c>
      <c r="I72" s="73">
        <f>SUM(J72:Q72)</f>
        <v>53187841</v>
      </c>
      <c r="J72" s="15">
        <v>19397112</v>
      </c>
      <c r="K72" s="15">
        <v>4412296</v>
      </c>
      <c r="L72" s="15">
        <v>2597</v>
      </c>
      <c r="M72" s="39">
        <f t="shared" si="7"/>
        <v>14447401</v>
      </c>
      <c r="N72" s="15">
        <v>14928435</v>
      </c>
      <c r="O72" s="15"/>
      <c r="P72" s="15">
        <v>0</v>
      </c>
      <c r="Q72" s="15"/>
      <c r="R72" s="15">
        <v>23661375</v>
      </c>
      <c r="S72" s="40">
        <f t="shared" si="8"/>
        <v>53037211</v>
      </c>
      <c r="T72" s="36">
        <f t="shared" si="3"/>
        <v>44.76964011379969</v>
      </c>
      <c r="U72" s="87"/>
    </row>
    <row r="73" spans="1:21" ht="18.75" customHeight="1">
      <c r="A73" s="13">
        <v>54</v>
      </c>
      <c r="B73" s="14" t="s">
        <v>38</v>
      </c>
      <c r="C73" s="67">
        <f t="shared" si="4"/>
        <v>49148763</v>
      </c>
      <c r="D73" s="43">
        <v>37749732</v>
      </c>
      <c r="E73" s="15">
        <v>11399031</v>
      </c>
      <c r="F73" s="15">
        <v>5050</v>
      </c>
      <c r="G73" s="47"/>
      <c r="H73" s="73">
        <f t="shared" si="5"/>
        <v>49143713</v>
      </c>
      <c r="I73" s="73">
        <f>SUM(J73:Q73)</f>
        <v>29758281</v>
      </c>
      <c r="J73" s="15">
        <v>8421335</v>
      </c>
      <c r="K73" s="15">
        <v>804117</v>
      </c>
      <c r="L73" s="15"/>
      <c r="M73" s="39">
        <f t="shared" si="7"/>
        <v>20532829</v>
      </c>
      <c r="N73" s="15">
        <v>0</v>
      </c>
      <c r="O73" s="15"/>
      <c r="P73" s="15"/>
      <c r="Q73" s="15"/>
      <c r="R73" s="15">
        <v>19385432</v>
      </c>
      <c r="S73" s="40">
        <f t="shared" si="8"/>
        <v>39918261</v>
      </c>
      <c r="T73" s="36">
        <f t="shared" si="3"/>
        <v>31.00129338788084</v>
      </c>
      <c r="U73" s="87"/>
    </row>
    <row r="74" spans="1:21" ht="18.75" customHeight="1">
      <c r="A74" s="13">
        <v>55</v>
      </c>
      <c r="B74" s="14" t="s">
        <v>58</v>
      </c>
      <c r="C74" s="67">
        <f t="shared" si="4"/>
        <v>67494275</v>
      </c>
      <c r="D74" s="43">
        <v>39974959</v>
      </c>
      <c r="E74" s="15">
        <v>27519316</v>
      </c>
      <c r="F74" s="15">
        <v>33550</v>
      </c>
      <c r="G74" s="47"/>
      <c r="H74" s="73">
        <f t="shared" si="5"/>
        <v>67460725</v>
      </c>
      <c r="I74" s="73">
        <f>SUM(J74:Q74)</f>
        <v>58414063</v>
      </c>
      <c r="J74" s="15">
        <v>11330806</v>
      </c>
      <c r="K74" s="15">
        <v>2337407</v>
      </c>
      <c r="L74" s="15"/>
      <c r="M74" s="39">
        <f t="shared" si="7"/>
        <v>29128625</v>
      </c>
      <c r="N74" s="15">
        <v>15617225</v>
      </c>
      <c r="O74" s="15"/>
      <c r="P74" s="15"/>
      <c r="Q74" s="15"/>
      <c r="R74" s="15">
        <v>9046662</v>
      </c>
      <c r="S74" s="40">
        <f t="shared" si="8"/>
        <v>53792512</v>
      </c>
      <c r="T74" s="36">
        <f t="shared" si="3"/>
        <v>23.39883976226752</v>
      </c>
      <c r="U74" s="87"/>
    </row>
    <row r="75" spans="1:21" ht="18.75" customHeight="1">
      <c r="A75" s="13">
        <v>56</v>
      </c>
      <c r="B75" s="14" t="s">
        <v>109</v>
      </c>
      <c r="C75" s="67">
        <f t="shared" si="4"/>
        <v>57084554</v>
      </c>
      <c r="D75" s="43">
        <v>37604736</v>
      </c>
      <c r="E75" s="15">
        <v>19479818</v>
      </c>
      <c r="F75" s="15">
        <v>183751</v>
      </c>
      <c r="G75" s="47"/>
      <c r="H75" s="73">
        <f t="shared" si="5"/>
        <v>56900803</v>
      </c>
      <c r="I75" s="73">
        <f>SUM(J75:Q75)</f>
        <v>30756872</v>
      </c>
      <c r="J75" s="15">
        <v>6964124</v>
      </c>
      <c r="K75" s="15">
        <v>1036304</v>
      </c>
      <c r="L75" s="15"/>
      <c r="M75" s="39">
        <f t="shared" si="7"/>
        <v>11731653</v>
      </c>
      <c r="N75" s="15">
        <v>11024791</v>
      </c>
      <c r="O75" s="15"/>
      <c r="P75" s="15"/>
      <c r="Q75" s="15"/>
      <c r="R75" s="15">
        <v>26143931</v>
      </c>
      <c r="S75" s="40">
        <f t="shared" si="8"/>
        <v>48900375</v>
      </c>
      <c r="T75" s="36">
        <f t="shared" si="3"/>
        <v>26.01183891521869</v>
      </c>
      <c r="U75" s="87"/>
    </row>
    <row r="76" spans="1:22" ht="46.5" customHeight="1">
      <c r="A76" s="65" t="s">
        <v>76</v>
      </c>
      <c r="B76" s="72" t="s">
        <v>126</v>
      </c>
      <c r="C76" s="67">
        <f aca="true" t="shared" si="32" ref="C76:L76">SUM(C77:C80)</f>
        <v>157139675</v>
      </c>
      <c r="D76" s="68">
        <f t="shared" si="32"/>
        <v>132147538</v>
      </c>
      <c r="E76" s="67">
        <f t="shared" si="32"/>
        <v>24992137</v>
      </c>
      <c r="F76" s="67">
        <f t="shared" si="32"/>
        <v>54980830</v>
      </c>
      <c r="G76" s="69">
        <f t="shared" si="32"/>
        <v>0</v>
      </c>
      <c r="H76" s="67">
        <f t="shared" si="32"/>
        <v>102158845</v>
      </c>
      <c r="I76" s="67">
        <f t="shared" si="32"/>
        <v>68443408</v>
      </c>
      <c r="J76" s="67">
        <f t="shared" si="32"/>
        <v>18834466</v>
      </c>
      <c r="K76" s="67">
        <f t="shared" si="32"/>
        <v>3137240</v>
      </c>
      <c r="L76" s="67">
        <f t="shared" si="32"/>
        <v>0</v>
      </c>
      <c r="M76" s="73">
        <f>H76-J76-K76-L76-SUM(N76:R76)</f>
        <v>39716607</v>
      </c>
      <c r="N76" s="67">
        <f aca="true" t="shared" si="33" ref="N76:S76">SUM(N77:N80)</f>
        <v>6748300</v>
      </c>
      <c r="O76" s="67">
        <f t="shared" si="33"/>
        <v>0</v>
      </c>
      <c r="P76" s="67">
        <f t="shared" si="33"/>
        <v>0</v>
      </c>
      <c r="Q76" s="67">
        <f t="shared" si="33"/>
        <v>6795</v>
      </c>
      <c r="R76" s="67">
        <f t="shared" si="33"/>
        <v>33715437</v>
      </c>
      <c r="S76" s="67">
        <f t="shared" si="33"/>
        <v>80187139</v>
      </c>
      <c r="T76" s="71">
        <f t="shared" si="3"/>
        <v>32.102004622563506</v>
      </c>
      <c r="U76" s="90">
        <f>SUM(U77:U80)</f>
        <v>28404840</v>
      </c>
      <c r="V76" s="98"/>
    </row>
    <row r="77" spans="1:21" ht="21.75" customHeight="1">
      <c r="A77" s="13">
        <v>57</v>
      </c>
      <c r="B77" s="14" t="s">
        <v>107</v>
      </c>
      <c r="C77" s="67">
        <f t="shared" si="4"/>
        <v>883561</v>
      </c>
      <c r="D77" s="43">
        <v>438601</v>
      </c>
      <c r="E77" s="15">
        <v>444960</v>
      </c>
      <c r="F77" s="15">
        <v>0</v>
      </c>
      <c r="G77" s="47"/>
      <c r="H77" s="73">
        <f t="shared" si="5"/>
        <v>883561</v>
      </c>
      <c r="I77" s="73">
        <f>SUM(J77:Q77)</f>
        <v>883561</v>
      </c>
      <c r="J77" s="15">
        <v>489978</v>
      </c>
      <c r="K77" s="15">
        <v>385550</v>
      </c>
      <c r="L77" s="15">
        <v>0</v>
      </c>
      <c r="M77" s="39">
        <f t="shared" si="7"/>
        <v>8033</v>
      </c>
      <c r="N77" s="15">
        <v>0</v>
      </c>
      <c r="O77" s="15">
        <v>0</v>
      </c>
      <c r="P77" s="15"/>
      <c r="Q77" s="15"/>
      <c r="R77" s="15">
        <v>0</v>
      </c>
      <c r="S77" s="40">
        <f t="shared" si="8"/>
        <v>8033</v>
      </c>
      <c r="T77" s="36">
        <f t="shared" si="3"/>
        <v>99.09083809719985</v>
      </c>
      <c r="U77" s="87"/>
    </row>
    <row r="78" spans="1:21" ht="21.75" customHeight="1">
      <c r="A78" s="13">
        <v>58</v>
      </c>
      <c r="B78" s="14" t="s">
        <v>60</v>
      </c>
      <c r="C78" s="67">
        <f>D78+E78</f>
        <v>100295383</v>
      </c>
      <c r="D78" s="43">
        <v>91019186</v>
      </c>
      <c r="E78" s="15">
        <v>9276197</v>
      </c>
      <c r="F78" s="15">
        <v>52214672</v>
      </c>
      <c r="G78" s="47"/>
      <c r="H78" s="73">
        <f>I78+R78</f>
        <v>48080711</v>
      </c>
      <c r="I78" s="73">
        <f>SUM(J78:Q78)</f>
        <v>33229746</v>
      </c>
      <c r="J78" s="15">
        <v>12103375</v>
      </c>
      <c r="K78" s="15">
        <v>1166121</v>
      </c>
      <c r="L78" s="15">
        <v>0</v>
      </c>
      <c r="M78" s="39">
        <f>C78-F78-J78-K78-L78-SUM(N78:R78)</f>
        <v>19960250</v>
      </c>
      <c r="N78" s="15">
        <v>0</v>
      </c>
      <c r="O78" s="15">
        <v>0</v>
      </c>
      <c r="P78" s="15"/>
      <c r="Q78" s="15">
        <v>0</v>
      </c>
      <c r="R78" s="15">
        <v>14850965</v>
      </c>
      <c r="S78" s="40">
        <f t="shared" si="8"/>
        <v>34811215</v>
      </c>
      <c r="T78" s="36">
        <f>IF(ISERROR((J78+K78+L78)/I78*100)=TRUE,0,(J78+K78+L78)/I78*100)</f>
        <v>39.93258329449765</v>
      </c>
      <c r="U78" s="87">
        <v>14192463</v>
      </c>
    </row>
    <row r="79" spans="1:21" ht="21.75" customHeight="1">
      <c r="A79" s="13">
        <v>59</v>
      </c>
      <c r="B79" s="14" t="s">
        <v>108</v>
      </c>
      <c r="C79" s="67">
        <f>D79+E79</f>
        <v>23661849</v>
      </c>
      <c r="D79" s="43">
        <v>17646954</v>
      </c>
      <c r="E79" s="15">
        <v>6014895</v>
      </c>
      <c r="F79" s="15">
        <v>884767</v>
      </c>
      <c r="G79" s="47"/>
      <c r="H79" s="73">
        <f>I79+R79</f>
        <v>22777082</v>
      </c>
      <c r="I79" s="73">
        <f>SUM(J79:Q79)</f>
        <v>14765560</v>
      </c>
      <c r="J79" s="15">
        <v>2406607</v>
      </c>
      <c r="K79" s="15">
        <v>446674</v>
      </c>
      <c r="L79" s="15">
        <v>0</v>
      </c>
      <c r="M79" s="39">
        <f>C79-F79-J79-K79-L79-SUM(N79:R79)</f>
        <v>11905484</v>
      </c>
      <c r="N79" s="15"/>
      <c r="O79" s="15"/>
      <c r="P79" s="15"/>
      <c r="Q79" s="15">
        <v>6795</v>
      </c>
      <c r="R79" s="15">
        <v>8011522</v>
      </c>
      <c r="S79" s="40">
        <f>SUM(M79:R79)</f>
        <v>19923801</v>
      </c>
      <c r="T79" s="36">
        <f>IF(ISERROR((J79+K79+L79)/I79*100)=TRUE,0,(J79+K79+L79)/I79*100)</f>
        <v>19.323892896713705</v>
      </c>
      <c r="U79" s="87">
        <v>5508672</v>
      </c>
    </row>
    <row r="80" spans="1:21" ht="21.75" customHeight="1">
      <c r="A80" s="13">
        <v>60</v>
      </c>
      <c r="B80" s="14" t="s">
        <v>129</v>
      </c>
      <c r="C80" s="67">
        <f>D80+E80</f>
        <v>32298882</v>
      </c>
      <c r="D80" s="43">
        <v>23042797</v>
      </c>
      <c r="E80" s="15">
        <v>9256085</v>
      </c>
      <c r="F80" s="15">
        <v>1881391</v>
      </c>
      <c r="G80" s="47"/>
      <c r="H80" s="73">
        <f>I80+R80</f>
        <v>30417491</v>
      </c>
      <c r="I80" s="73">
        <f>SUM(J80:Q80)</f>
        <v>19564541</v>
      </c>
      <c r="J80" s="15">
        <v>3834506</v>
      </c>
      <c r="K80" s="15">
        <v>1138895</v>
      </c>
      <c r="L80" s="15">
        <v>0</v>
      </c>
      <c r="M80" s="39">
        <f>C80-F80-J80-K80-L80-SUM(N80:R80)</f>
        <v>7842840</v>
      </c>
      <c r="N80" s="15">
        <v>6748300</v>
      </c>
      <c r="O80" s="15"/>
      <c r="P80" s="15"/>
      <c r="Q80" s="15"/>
      <c r="R80" s="15">
        <v>10852950</v>
      </c>
      <c r="S80" s="40">
        <f t="shared" si="8"/>
        <v>25444090</v>
      </c>
      <c r="T80" s="36">
        <f>IF(ISERROR((J80+K80+L80)/I80*100)=TRUE,0,(J80+K80+L80)/I80*100)</f>
        <v>25.4204839254854</v>
      </c>
      <c r="U80" s="87">
        <v>8703705</v>
      </c>
    </row>
    <row r="81" spans="1:22" ht="30.75" customHeight="1">
      <c r="A81" s="65" t="s">
        <v>77</v>
      </c>
      <c r="B81" s="72" t="s">
        <v>61</v>
      </c>
      <c r="C81" s="67">
        <f>SUM(C82:C83)</f>
        <v>262202370</v>
      </c>
      <c r="D81" s="67">
        <f aca="true" t="shared" si="34" ref="D81:L81">SUM(D82:D83)</f>
        <v>105495723</v>
      </c>
      <c r="E81" s="67">
        <f t="shared" si="34"/>
        <v>156706647</v>
      </c>
      <c r="F81" s="67">
        <f t="shared" si="34"/>
        <v>850142</v>
      </c>
      <c r="G81" s="67">
        <f t="shared" si="34"/>
        <v>0</v>
      </c>
      <c r="H81" s="67">
        <f t="shared" si="34"/>
        <v>261352228</v>
      </c>
      <c r="I81" s="67">
        <f t="shared" si="34"/>
        <v>235698627</v>
      </c>
      <c r="J81" s="67">
        <f t="shared" si="34"/>
        <v>50169035</v>
      </c>
      <c r="K81" s="67">
        <f t="shared" si="34"/>
        <v>109676179</v>
      </c>
      <c r="L81" s="67">
        <f t="shared" si="34"/>
        <v>0</v>
      </c>
      <c r="M81" s="73">
        <f>H81-J81-K81-L81-SUM(N81:R81)</f>
        <v>72919295</v>
      </c>
      <c r="N81" s="67">
        <f aca="true" t="shared" si="35" ref="N81:S81">SUM(N82:N83)</f>
        <v>2863316</v>
      </c>
      <c r="O81" s="67">
        <f t="shared" si="35"/>
        <v>0</v>
      </c>
      <c r="P81" s="67">
        <f t="shared" si="35"/>
        <v>0</v>
      </c>
      <c r="Q81" s="67">
        <f t="shared" si="35"/>
        <v>70802</v>
      </c>
      <c r="R81" s="67">
        <f t="shared" si="35"/>
        <v>25653601</v>
      </c>
      <c r="S81" s="67">
        <f t="shared" si="35"/>
        <v>101507014</v>
      </c>
      <c r="T81" s="71">
        <f t="shared" si="3"/>
        <v>67.8176262774751</v>
      </c>
      <c r="U81" s="90">
        <f>U82+U83</f>
        <v>13304498</v>
      </c>
      <c r="V81" s="98"/>
    </row>
    <row r="82" spans="1:21" ht="15" customHeight="1">
      <c r="A82" s="13">
        <v>61</v>
      </c>
      <c r="B82" s="14" t="s">
        <v>49</v>
      </c>
      <c r="C82" s="67">
        <f>D82+E82</f>
        <v>142299277</v>
      </c>
      <c r="D82" s="43">
        <v>20572966</v>
      </c>
      <c r="E82" s="15">
        <v>121726311</v>
      </c>
      <c r="F82" s="15">
        <v>758233</v>
      </c>
      <c r="G82" s="47">
        <v>0</v>
      </c>
      <c r="H82" s="73">
        <f>I82+R82</f>
        <v>141541044</v>
      </c>
      <c r="I82" s="73">
        <f>SUM(J82:Q82)</f>
        <v>128799868</v>
      </c>
      <c r="J82" s="15">
        <v>44693990</v>
      </c>
      <c r="K82" s="15">
        <v>75766295</v>
      </c>
      <c r="L82" s="15">
        <v>0</v>
      </c>
      <c r="M82" s="39">
        <f>C82-F82-J82-K82-L82-SUM(N82:R82)</f>
        <v>6898636</v>
      </c>
      <c r="N82" s="15">
        <v>1370145</v>
      </c>
      <c r="O82" s="15">
        <v>0</v>
      </c>
      <c r="P82" s="15">
        <v>0</v>
      </c>
      <c r="Q82" s="15">
        <v>70802</v>
      </c>
      <c r="R82" s="15">
        <v>12741176</v>
      </c>
      <c r="S82" s="40">
        <f>SUM(M82:R82)</f>
        <v>21080759</v>
      </c>
      <c r="T82" s="36">
        <f>IF(ISERROR((J82+K82+L82)/I82*100)=TRUE,0,(J82+K82+L82)/I82*100)</f>
        <v>93.52516184255717</v>
      </c>
      <c r="U82" s="87">
        <v>3379872</v>
      </c>
    </row>
    <row r="83" spans="1:21" ht="15" customHeight="1">
      <c r="A83" s="13">
        <v>62</v>
      </c>
      <c r="B83" s="14" t="s">
        <v>105</v>
      </c>
      <c r="C83" s="67">
        <f t="shared" si="4"/>
        <v>119903093</v>
      </c>
      <c r="D83" s="43">
        <v>84922757</v>
      </c>
      <c r="E83" s="15">
        <v>34980336</v>
      </c>
      <c r="F83" s="15">
        <v>91909</v>
      </c>
      <c r="G83" s="47">
        <v>0</v>
      </c>
      <c r="H83" s="73">
        <f t="shared" si="5"/>
        <v>119811184</v>
      </c>
      <c r="I83" s="73">
        <f>SUM(J83:Q83)</f>
        <v>106898759</v>
      </c>
      <c r="J83" s="15">
        <v>5475045</v>
      </c>
      <c r="K83" s="15">
        <v>33909884</v>
      </c>
      <c r="L83" s="15">
        <v>0</v>
      </c>
      <c r="M83" s="39">
        <f t="shared" si="7"/>
        <v>66020659</v>
      </c>
      <c r="N83" s="15">
        <v>1493171</v>
      </c>
      <c r="O83" s="15"/>
      <c r="P83" s="15">
        <v>0</v>
      </c>
      <c r="Q83" s="15">
        <v>0</v>
      </c>
      <c r="R83" s="15">
        <v>12912425</v>
      </c>
      <c r="S83" s="40">
        <f t="shared" si="8"/>
        <v>80426255</v>
      </c>
      <c r="T83" s="36">
        <f t="shared" si="3"/>
        <v>36.843205074064514</v>
      </c>
      <c r="U83" s="87">
        <v>9924626</v>
      </c>
    </row>
    <row r="84" spans="1:22" ht="33.75" customHeight="1">
      <c r="A84" s="65" t="s">
        <v>78</v>
      </c>
      <c r="B84" s="72" t="s">
        <v>88</v>
      </c>
      <c r="C84" s="67">
        <f>SUM(C85:C88)</f>
        <v>75537093</v>
      </c>
      <c r="D84" s="68">
        <f aca="true" t="shared" si="36" ref="D84:N84">SUM(D85:D88)</f>
        <v>46805124</v>
      </c>
      <c r="E84" s="67">
        <f t="shared" si="36"/>
        <v>28731969</v>
      </c>
      <c r="F84" s="67">
        <f t="shared" si="36"/>
        <v>234000</v>
      </c>
      <c r="G84" s="69">
        <f t="shared" si="36"/>
        <v>0</v>
      </c>
      <c r="H84" s="67">
        <f t="shared" si="36"/>
        <v>75303093</v>
      </c>
      <c r="I84" s="67">
        <f t="shared" si="36"/>
        <v>61696149</v>
      </c>
      <c r="J84" s="67">
        <f t="shared" si="36"/>
        <v>11828489</v>
      </c>
      <c r="K84" s="67">
        <f t="shared" si="36"/>
        <v>417150</v>
      </c>
      <c r="L84" s="67">
        <f t="shared" si="36"/>
        <v>4653</v>
      </c>
      <c r="M84" s="73">
        <f>H84-J84-K84-L84-SUM(N84:R84)</f>
        <v>42455107</v>
      </c>
      <c r="N84" s="67">
        <f t="shared" si="36"/>
        <v>2748402</v>
      </c>
      <c r="O84" s="67">
        <f>SUM(O85:O88)</f>
        <v>0</v>
      </c>
      <c r="P84" s="67">
        <f>SUM(P85:P88)</f>
        <v>0</v>
      </c>
      <c r="Q84" s="67">
        <f>SUM(Q85:Q88)</f>
        <v>4242348</v>
      </c>
      <c r="R84" s="67">
        <f>SUM(R85:R88)</f>
        <v>13606944</v>
      </c>
      <c r="S84" s="67">
        <f>SUM(S85:S88)</f>
        <v>63052801</v>
      </c>
      <c r="T84" s="71">
        <f t="shared" si="3"/>
        <v>19.85584545965746</v>
      </c>
      <c r="U84" s="90">
        <f>SUM(U85:U88)</f>
        <v>5118337</v>
      </c>
      <c r="V84" s="98"/>
    </row>
    <row r="85" spans="1:21" ht="20.25" customHeight="1">
      <c r="A85" s="13">
        <v>63</v>
      </c>
      <c r="B85" s="14" t="s">
        <v>98</v>
      </c>
      <c r="C85" s="67">
        <f t="shared" si="4"/>
        <v>5699377</v>
      </c>
      <c r="D85" s="43">
        <v>912390</v>
      </c>
      <c r="E85" s="15">
        <v>4786987</v>
      </c>
      <c r="F85" s="15">
        <v>201000</v>
      </c>
      <c r="G85" s="47"/>
      <c r="H85" s="73">
        <f t="shared" si="5"/>
        <v>5498377</v>
      </c>
      <c r="I85" s="73">
        <f>SUM(J85:Q85)</f>
        <v>5004852</v>
      </c>
      <c r="J85" s="15">
        <v>305758</v>
      </c>
      <c r="K85" s="15"/>
      <c r="L85" s="15"/>
      <c r="M85" s="39">
        <f t="shared" si="7"/>
        <v>4699094</v>
      </c>
      <c r="N85" s="15"/>
      <c r="O85" s="15"/>
      <c r="P85" s="15"/>
      <c r="Q85" s="15">
        <v>0</v>
      </c>
      <c r="R85" s="15">
        <v>493525</v>
      </c>
      <c r="S85" s="40">
        <f t="shared" si="8"/>
        <v>5192619</v>
      </c>
      <c r="T85" s="36">
        <f t="shared" si="3"/>
        <v>6.109231601653755</v>
      </c>
      <c r="U85" s="87"/>
    </row>
    <row r="86" spans="1:21" ht="16.5" customHeight="1">
      <c r="A86" s="13">
        <v>64</v>
      </c>
      <c r="B86" s="14" t="s">
        <v>63</v>
      </c>
      <c r="C86" s="67">
        <f t="shared" si="4"/>
        <v>22177127</v>
      </c>
      <c r="D86" s="43">
        <v>19062399</v>
      </c>
      <c r="E86" s="15">
        <v>3114728</v>
      </c>
      <c r="F86" s="15">
        <v>0</v>
      </c>
      <c r="G86" s="47"/>
      <c r="H86" s="73">
        <f t="shared" si="5"/>
        <v>22177127</v>
      </c>
      <c r="I86" s="73">
        <f>SUM(J86:Q86)</f>
        <v>19287969</v>
      </c>
      <c r="J86" s="15">
        <v>5498464</v>
      </c>
      <c r="K86" s="15">
        <v>50500</v>
      </c>
      <c r="L86" s="15"/>
      <c r="M86" s="39">
        <f t="shared" si="7"/>
        <v>10002657</v>
      </c>
      <c r="N86" s="15"/>
      <c r="O86" s="15"/>
      <c r="P86" s="15"/>
      <c r="Q86" s="15">
        <v>3736348</v>
      </c>
      <c r="R86" s="15">
        <v>2889158</v>
      </c>
      <c r="S86" s="40">
        <f t="shared" si="8"/>
        <v>16628163</v>
      </c>
      <c r="T86" s="36">
        <f t="shared" si="3"/>
        <v>28.769042505201043</v>
      </c>
      <c r="U86" s="87">
        <v>2439558</v>
      </c>
    </row>
    <row r="87" spans="1:21" ht="16.5" customHeight="1">
      <c r="A87" s="13">
        <v>65</v>
      </c>
      <c r="B87" s="14" t="s">
        <v>64</v>
      </c>
      <c r="C87" s="67">
        <f t="shared" si="4"/>
        <v>13127793</v>
      </c>
      <c r="D87" s="43">
        <v>12674143</v>
      </c>
      <c r="E87" s="15">
        <v>453650</v>
      </c>
      <c r="F87" s="15">
        <v>10200</v>
      </c>
      <c r="G87" s="47"/>
      <c r="H87" s="73">
        <f t="shared" si="5"/>
        <v>13117593</v>
      </c>
      <c r="I87" s="73">
        <f>SUM(J87:Q87)</f>
        <v>7188439</v>
      </c>
      <c r="J87" s="15">
        <v>726217</v>
      </c>
      <c r="K87" s="15">
        <v>7511</v>
      </c>
      <c r="L87" s="15"/>
      <c r="M87" s="39">
        <f t="shared" si="7"/>
        <v>4196084</v>
      </c>
      <c r="N87" s="15">
        <v>2258627</v>
      </c>
      <c r="O87" s="15"/>
      <c r="P87" s="15"/>
      <c r="Q87" s="15"/>
      <c r="R87" s="15">
        <v>5929154</v>
      </c>
      <c r="S87" s="40">
        <f t="shared" si="8"/>
        <v>12383865</v>
      </c>
      <c r="T87" s="36">
        <f>IF(ISERROR((J87+K87+L87)/I87*100)=TRUE,0,(J87+K87+L87)/I87*100)</f>
        <v>10.207056079908309</v>
      </c>
      <c r="U87" s="87">
        <v>834355</v>
      </c>
    </row>
    <row r="88" spans="1:21" ht="16.5" customHeight="1">
      <c r="A88" s="13">
        <v>66</v>
      </c>
      <c r="B88" s="14" t="s">
        <v>65</v>
      </c>
      <c r="C88" s="67">
        <f>D88+E88</f>
        <v>34532796</v>
      </c>
      <c r="D88" s="43">
        <v>14156192</v>
      </c>
      <c r="E88" s="15">
        <v>20376604</v>
      </c>
      <c r="F88" s="15">
        <v>22800</v>
      </c>
      <c r="G88" s="47"/>
      <c r="H88" s="73">
        <f t="shared" si="5"/>
        <v>34509996</v>
      </c>
      <c r="I88" s="73">
        <f>SUM(J88:Q88)</f>
        <v>30214889</v>
      </c>
      <c r="J88" s="15">
        <v>5298050</v>
      </c>
      <c r="K88" s="15">
        <v>359139</v>
      </c>
      <c r="L88" s="15">
        <v>4653</v>
      </c>
      <c r="M88" s="39">
        <f t="shared" si="7"/>
        <v>23557272</v>
      </c>
      <c r="N88" s="15">
        <v>489775</v>
      </c>
      <c r="O88" s="15"/>
      <c r="P88" s="15"/>
      <c r="Q88" s="15">
        <v>506000</v>
      </c>
      <c r="R88" s="15">
        <v>4295107</v>
      </c>
      <c r="S88" s="40">
        <f t="shared" si="8"/>
        <v>28848154</v>
      </c>
      <c r="T88" s="36">
        <f>IF(ISERROR((J88+K88+L88)/I88*100)=TRUE,0,(J88+K88+L88)/I88*100)</f>
        <v>18.738582822528326</v>
      </c>
      <c r="U88" s="87">
        <v>1844424</v>
      </c>
    </row>
    <row r="89" spans="2:19" ht="20.25" customHeight="1">
      <c r="B89" s="8"/>
      <c r="C89" s="8"/>
      <c r="D89" s="7"/>
      <c r="E89" s="8"/>
      <c r="F89" s="8"/>
      <c r="G89" s="8"/>
      <c r="H89" s="8"/>
      <c r="I89" s="8"/>
      <c r="J89" s="95"/>
      <c r="K89" s="8"/>
      <c r="L89" s="8"/>
      <c r="M89" s="8"/>
      <c r="N89" s="8"/>
      <c r="O89" s="8"/>
      <c r="P89" s="188" t="s">
        <v>142</v>
      </c>
      <c r="Q89" s="188"/>
      <c r="R89" s="188"/>
      <c r="S89" s="188"/>
    </row>
    <row r="90" spans="2:19" ht="15.75" customHeight="1">
      <c r="B90" s="1" t="s">
        <v>27</v>
      </c>
      <c r="C90" s="8"/>
      <c r="D90" s="7"/>
      <c r="E90" s="84"/>
      <c r="F90" s="8"/>
      <c r="G90" s="8"/>
      <c r="H90" s="8"/>
      <c r="I90" s="8"/>
      <c r="J90" s="8"/>
      <c r="K90" s="8"/>
      <c r="L90" s="8"/>
      <c r="M90" s="8"/>
      <c r="N90" s="8"/>
      <c r="O90" s="8"/>
      <c r="P90" s="189" t="s">
        <v>93</v>
      </c>
      <c r="Q90" s="189"/>
      <c r="R90" s="189"/>
      <c r="S90" s="189"/>
    </row>
    <row r="91" spans="5:19" ht="15.75" customHeight="1">
      <c r="E91" s="88"/>
      <c r="F91" s="86"/>
      <c r="P91" s="185" t="s">
        <v>94</v>
      </c>
      <c r="Q91" s="185"/>
      <c r="R91" s="185"/>
      <c r="S91" s="185"/>
    </row>
    <row r="92" spans="2:6" ht="23.25" customHeight="1">
      <c r="B92" s="46" t="s">
        <v>82</v>
      </c>
      <c r="E92" s="85"/>
      <c r="F92" s="86"/>
    </row>
    <row r="93" spans="5:6" ht="23.25" customHeight="1">
      <c r="E93" s="85"/>
      <c r="F93" s="86"/>
    </row>
    <row r="94" spans="5:19" ht="31.5" customHeight="1">
      <c r="E94" s="85"/>
      <c r="F94" s="86"/>
      <c r="P94" s="185" t="s">
        <v>67</v>
      </c>
      <c r="Q94" s="185"/>
      <c r="R94" s="185"/>
      <c r="S94" s="185"/>
    </row>
    <row r="95" spans="15:18" ht="23.25" customHeight="1">
      <c r="O95" s="185"/>
      <c r="P95" s="185"/>
      <c r="Q95" s="185"/>
      <c r="R95" s="185"/>
    </row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spans="1:21" s="16" customFormat="1" ht="23.25" customHeight="1">
      <c r="A117" s="12"/>
      <c r="D117" s="45"/>
      <c r="T117" s="12"/>
      <c r="U117" s="79"/>
    </row>
    <row r="118" ht="23.25" customHeight="1"/>
    <row r="119" ht="23.25" customHeight="1"/>
    <row r="120" ht="23.25" customHeight="1"/>
    <row r="121" ht="23.25" customHeight="1"/>
    <row r="122" spans="4:21" s="12" customFormat="1" ht="10.5">
      <c r="D122" s="45"/>
      <c r="U122" s="79"/>
    </row>
    <row r="123" spans="4:21" s="12" customFormat="1" ht="10.5">
      <c r="D123" s="45"/>
      <c r="U123" s="79"/>
    </row>
    <row r="124" spans="4:21" s="12" customFormat="1" ht="10.5">
      <c r="D124" s="45"/>
      <c r="U124" s="79"/>
    </row>
    <row r="125" spans="4:21" s="12" customFormat="1" ht="10.5">
      <c r="D125" s="45"/>
      <c r="U125" s="79"/>
    </row>
    <row r="126" spans="4:21" s="12" customFormat="1" ht="10.5">
      <c r="D126" s="45"/>
      <c r="U126" s="79"/>
    </row>
    <row r="127" spans="4:21" s="12" customFormat="1" ht="10.5">
      <c r="D127" s="45"/>
      <c r="U127" s="79"/>
    </row>
    <row r="128" spans="4:21" s="12" customFormat="1" ht="10.5">
      <c r="D128" s="45"/>
      <c r="U128" s="79"/>
    </row>
    <row r="129" spans="4:21" s="12" customFormat="1" ht="10.5">
      <c r="D129" s="45"/>
      <c r="U129" s="79"/>
    </row>
    <row r="130" spans="4:21" s="12" customFormat="1" ht="10.5">
      <c r="D130" s="45"/>
      <c r="U130" s="79"/>
    </row>
    <row r="131" spans="4:21" s="12" customFormat="1" ht="10.5">
      <c r="D131" s="45"/>
      <c r="U131" s="79"/>
    </row>
    <row r="132" spans="4:21" s="12" customFormat="1" ht="10.5">
      <c r="D132" s="45"/>
      <c r="U132" s="79"/>
    </row>
    <row r="133" spans="4:21" s="12" customFormat="1" ht="10.5">
      <c r="D133" s="45"/>
      <c r="U133" s="79"/>
    </row>
    <row r="134" spans="4:21" s="12" customFormat="1" ht="10.5">
      <c r="D134" s="45"/>
      <c r="U134" s="79"/>
    </row>
    <row r="135" spans="4:21" s="12" customFormat="1" ht="7.5" customHeight="1">
      <c r="D135" s="45"/>
      <c r="U135" s="79"/>
    </row>
    <row r="136" spans="4:21" s="12" customFormat="1" ht="10.5">
      <c r="D136" s="45"/>
      <c r="U136" s="79"/>
    </row>
    <row r="137" ht="15.75" customHeight="1"/>
    <row r="141" spans="4:21" s="12" customFormat="1" ht="10.5">
      <c r="D141" s="45"/>
      <c r="U141" s="79"/>
    </row>
    <row r="146" spans="4:21" s="12" customFormat="1" ht="15.75" customHeight="1">
      <c r="D146" s="45"/>
      <c r="U146" s="79"/>
    </row>
  </sheetData>
  <sheetProtection/>
  <mergeCells count="40">
    <mergeCell ref="T6:T10"/>
    <mergeCell ref="U6:U10"/>
    <mergeCell ref="H6:R6"/>
    <mergeCell ref="S6:S10"/>
    <mergeCell ref="H7:H10"/>
    <mergeCell ref="M9:M10"/>
    <mergeCell ref="O95:R95"/>
    <mergeCell ref="Q9:Q10"/>
    <mergeCell ref="P9:P10"/>
    <mergeCell ref="A11:B11"/>
    <mergeCell ref="P89:S89"/>
    <mergeCell ref="P90:S90"/>
    <mergeCell ref="P91:S91"/>
    <mergeCell ref="P94:S94"/>
    <mergeCell ref="K9:K10"/>
    <mergeCell ref="L9:L10"/>
    <mergeCell ref="N9:N10"/>
    <mergeCell ref="O9:O10"/>
    <mergeCell ref="I7:Q7"/>
    <mergeCell ref="R7:R10"/>
    <mergeCell ref="I8:I10"/>
    <mergeCell ref="J8:Q8"/>
    <mergeCell ref="J9:J10"/>
    <mergeCell ref="D9:D10"/>
    <mergeCell ref="E9:E10"/>
    <mergeCell ref="A6:B10"/>
    <mergeCell ref="C6:E6"/>
    <mergeCell ref="F6:F10"/>
    <mergeCell ref="G6:G10"/>
    <mergeCell ref="C7:C10"/>
    <mergeCell ref="D7:E8"/>
    <mergeCell ref="R3:T3"/>
    <mergeCell ref="E4:Q4"/>
    <mergeCell ref="I5:L5"/>
    <mergeCell ref="A1:B1"/>
    <mergeCell ref="C1:Q1"/>
    <mergeCell ref="R1:T1"/>
    <mergeCell ref="A2:B2"/>
    <mergeCell ref="C2:Q2"/>
    <mergeCell ref="R2:T2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2019-10-29T03:16:32Z</cp:lastPrinted>
  <dcterms:created xsi:type="dcterms:W3CDTF">2015-04-03T07:03:43Z</dcterms:created>
  <dcterms:modified xsi:type="dcterms:W3CDTF">2019-10-29T03:16:39Z</dcterms:modified>
  <cp:category/>
  <cp:version/>
  <cp:contentType/>
  <cp:contentStatus/>
</cp:coreProperties>
</file>