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335" windowWidth="20520" windowHeight="4620" activeTab="0"/>
  </bookViews>
  <sheets>
    <sheet name="Bieu 06" sheetId="1" r:id="rId1"/>
    <sheet name="Bieu 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0">'[1]PNT-QUOT-#3'!#REF!</definedName>
    <definedName name="\0" localSheetId="1">'[1]PNT-QUOT-#3'!#REF!</definedName>
    <definedName name="\0">'[1]PNT-QUOT-#3'!#REF!</definedName>
    <definedName name="\z" localSheetId="0">'[1]COAT&amp;WRAP-QIOT-#3'!#REF!</definedName>
    <definedName name="\z" localSheetId="1">'[1]COAT&amp;WRAP-QIOT-#3'!#REF!</definedName>
    <definedName name="\z">'[1]COAT&amp;WRAP-QIOT-#3'!#REF!</definedName>
    <definedName name="A" localSheetId="0">'[1]PNT-QUOT-#3'!#REF!</definedName>
    <definedName name="A" localSheetId="1">'[1]PNT-QUOT-#3'!#REF!</definedName>
    <definedName name="A">'[1]PNT-QUOT-#3'!#REF!</definedName>
    <definedName name="AAA" localSheetId="0">'[2]MTL$-INTER'!#REF!</definedName>
    <definedName name="AAA" localSheetId="1">'[2]MTL$-INTER'!#REF!</definedName>
    <definedName name="AAA">'[2]MTL$-INTER'!#REF!</definedName>
    <definedName name="aù0" localSheetId="0">'[3]bang tien luong'!#REF!</definedName>
    <definedName name="aù0" localSheetId="1">'[3]bang tien luong'!#REF!</definedName>
    <definedName name="aù0">'[3]bang tien luong'!#REF!</definedName>
    <definedName name="B" localSheetId="0">'[1]PNT-QUOT-#3'!#REF!</definedName>
    <definedName name="B" localSheetId="1">'[1]PNT-QUOT-#3'!#REF!</definedName>
    <definedName name="B">'[1]PNT-QUOT-#3'!#REF!</definedName>
    <definedName name="BIEU1COQUAN" localSheetId="0">#REF!</definedName>
    <definedName name="BIEU1COQUAN" localSheetId="1">#REF!</definedName>
    <definedName name="BIEU1COQUAN">#REF!</definedName>
    <definedName name="BIEU1DAN">'[4]Bieu1-dan'!$A$10:$K$26</definedName>
    <definedName name="BIEU1LUAT">'[4]Bieu1-Luật'!$A$10:$K$26</definedName>
    <definedName name="COAT" localSheetId="0">'[1]PNT-QUOT-#3'!#REF!</definedName>
    <definedName name="COAT" localSheetId="1">'[1]PNT-QUOT-#3'!#REF!</definedName>
    <definedName name="COAT">'[1]PNT-QUOT-#3'!#REF!</definedName>
    <definedName name="DACBIET" localSheetId="0">#REF!</definedName>
    <definedName name="DACBIET" localSheetId="1">#REF!</definedName>
    <definedName name="DACBIET">#REF!</definedName>
    <definedName name="DANTRONGHINHCQ" localSheetId="0">#REF!</definedName>
    <definedName name="DANTRONGHINHCQ" localSheetId="1">#REF!</definedName>
    <definedName name="DANTRONGHINHCQ">#REF!</definedName>
    <definedName name="DON_giA">'[5]DON GIA CAN THO'!$A$4:$F$196</definedName>
    <definedName name="FP" localSheetId="0">'[1]COAT&amp;WRAP-QIOT-#3'!#REF!</definedName>
    <definedName name="FP" localSheetId="1">'[1]COAT&amp;WRAP-QIOT-#3'!#REF!</definedName>
    <definedName name="FP">'[1]COAT&amp;WRAP-QIOT-#3'!#REF!</definedName>
    <definedName name="Hinh_thuc">"bangtra"</definedName>
    <definedName name="IO" localSheetId="0">'[1]COAT&amp;WRAP-QIOT-#3'!#REF!</definedName>
    <definedName name="IO" localSheetId="1">'[1]COAT&amp;WRAP-QIOT-#3'!#REF!</definedName>
    <definedName name="IO">'[1]COAT&amp;WRAP-QIOT-#3'!#REF!</definedName>
    <definedName name="MAT" localSheetId="0">'[1]COAT&amp;WRAP-QIOT-#3'!#REF!</definedName>
    <definedName name="MAT" localSheetId="1">'[1]COAT&amp;WRAP-QIOT-#3'!#REF!</definedName>
    <definedName name="MAT">'[1]COAT&amp;WRAP-QIOT-#3'!#REF!</definedName>
    <definedName name="MF" localSheetId="0">'[1]COAT&amp;WRAP-QIOT-#3'!#REF!</definedName>
    <definedName name="MF" localSheetId="1">'[1]COAT&amp;WRAP-QIOT-#3'!#REF!</definedName>
    <definedName name="MF">'[1]COAT&amp;WRAP-QIOT-#3'!#REF!</definedName>
    <definedName name="P" localSheetId="0">'[1]PNT-QUOT-#3'!#REF!</definedName>
    <definedName name="P" localSheetId="1">'[1]PNT-QUOT-#3'!#REF!</definedName>
    <definedName name="P">'[1]PNT-QUOT-#3'!#REF!</definedName>
    <definedName name="PEJM" localSheetId="0">'[1]COAT&amp;WRAP-QIOT-#3'!#REF!</definedName>
    <definedName name="PEJM" localSheetId="1">'[1]COAT&amp;WRAP-QIOT-#3'!#REF!</definedName>
    <definedName name="PEJM">'[1]COAT&amp;WRAP-QIOT-#3'!#REF!</definedName>
    <definedName name="PF" localSheetId="0">'[1]PNT-QUOT-#3'!#REF!</definedName>
    <definedName name="PF" localSheetId="1">'[1]PNT-QUOT-#3'!#REF!</definedName>
    <definedName name="PF">'[1]PNT-QUOT-#3'!#REF!</definedName>
    <definedName name="PM">'[6]IBASE'!$AH$16:$AV$110</definedName>
    <definedName name="Print_Area_MI">'[7]ESTI.'!$A$1:$U$52</definedName>
    <definedName name="_xlnm.Print_Titles" localSheetId="0">'Bieu 06'!$7:$12</definedName>
    <definedName name="_xlnm.Print_Titles" localSheetId="1">'Bieu 07'!$6:$11</definedName>
    <definedName name="RT" localSheetId="0">'[1]COAT&amp;WRAP-QIOT-#3'!#REF!</definedName>
    <definedName name="RT" localSheetId="1">'[1]COAT&amp;WRAP-QIOT-#3'!#REF!</definedName>
    <definedName name="RT">'[1]COAT&amp;WRAP-QIOT-#3'!#REF!</definedName>
    <definedName name="SB">'[6]IBASE'!$AH$7:$AL$14</definedName>
    <definedName name="SO" localSheetId="0">#REF!</definedName>
    <definedName name="SO" localSheetId="1">#REF!</definedName>
    <definedName name="SO">#REF!</definedName>
    <definedName name="SORT_AREA">'[7]DI-ESTI'!$A$8:$R$489</definedName>
    <definedName name="SP" localSheetId="0">'[1]PNT-QUOT-#3'!#REF!</definedName>
    <definedName name="SP" localSheetId="1">'[1]PNT-QUOT-#3'!#REF!</definedName>
    <definedName name="SP">'[1]PNT-QUOT-#3'!#REF!</definedName>
    <definedName name="THK" localSheetId="0">'[1]COAT&amp;WRAP-QIOT-#3'!#REF!</definedName>
    <definedName name="THK" localSheetId="1">'[1]COAT&amp;WRAP-QIOT-#3'!#REF!</definedName>
    <definedName name="THK">'[1]COAT&amp;WRAP-QIOT-#3'!#REF!</definedName>
    <definedName name="TongSo" localSheetId="0">#REF!</definedName>
    <definedName name="TongSo" localSheetId="1">#REF!</definedName>
    <definedName name="TongSo">#REF!</definedName>
    <definedName name="TRONGSO" localSheetId="0">#REF!</definedName>
    <definedName name="TRONGSO" localSheetId="1">#REF!</definedName>
    <definedName name="TRONGSO">#REF!</definedName>
  </definedNames>
  <calcPr fullCalcOnLoad="1"/>
</workbook>
</file>

<file path=xl/sharedStrings.xml><?xml version="1.0" encoding="utf-8"?>
<sst xmlns="http://schemas.openxmlformats.org/spreadsheetml/2006/main" count="257" uniqueCount="143">
  <si>
    <t>Biểu số : 06/TK-THA</t>
  </si>
  <si>
    <t>CHIA THEO CƠ QUAN THI HÀNH ÁN VÀ CHẤP HÀNH VIÊN</t>
  </si>
  <si>
    <t>Ngày nhận báo cáo: . . . . . . . . . . . . . . . . . . . . . . . . . . . . . . . . . . . . . . . .</t>
  </si>
  <si>
    <t>Đơn vị tính : việc</t>
  </si>
  <si>
    <t>Tổng số</t>
  </si>
  <si>
    <t>I</t>
  </si>
  <si>
    <t xml:space="preserve">Ban hành theo TT số 08/2015/TT-BTP ngày 26 tháng 6 năm 2015 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</si>
  <si>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</si>
  <si>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</si>
  <si>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</si>
  <si>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</si>
  <si>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</si>
  <si>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</si>
  <si>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 xml:space="preserve">Tổng số
</t>
  </si>
  <si>
    <t>Chia ra:</t>
  </si>
  <si>
    <t>Có điều kiện thi hành</t>
  </si>
  <si>
    <t>Chưa có điều
 kiện hành</t>
  </si>
  <si>
    <t>Năm trước 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</si>
  <si>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</si>
  <si>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</si>
  <si>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</si>
  <si>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</si>
  <si>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</si>
  <si>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</si>
  <si>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Tạm ngừng THA để GQKN</t>
  </si>
  <si>
    <t>Trường hợp khác</t>
  </si>
  <si>
    <t>A</t>
  </si>
  <si>
    <t>Lập biểu</t>
  </si>
  <si>
    <t>Biểu số : 07/TK-THA</t>
  </si>
  <si>
    <t>Đơn vị tính: 1.000 VN đồng</t>
  </si>
  <si>
    <t>Tỷ lệ: (xong + dình chỉ + giảm/ 
có điều kiện*100%)</t>
  </si>
  <si>
    <t>Toàn tỉnh</t>
  </si>
  <si>
    <t>II</t>
  </si>
  <si>
    <t>III</t>
  </si>
  <si>
    <t>Chi cục THADS tx Thuận An</t>
  </si>
  <si>
    <t>IV</t>
  </si>
  <si>
    <t>Nguyễn Thị Hồng</t>
  </si>
  <si>
    <t>Nguyễn Từ Quyết Tiến</t>
  </si>
  <si>
    <t>Phan Minh Châu</t>
  </si>
  <si>
    <t>Nguyễn Thị Thu Duyên</t>
  </si>
  <si>
    <t>Nguyễn Như Hoàng Thạch Thảo</t>
  </si>
  <si>
    <t>Nguyễn Thị Xuân</t>
  </si>
  <si>
    <t>Võ Thị Thanh Xuân</t>
  </si>
  <si>
    <t>Đào Ngọc Hồng</t>
  </si>
  <si>
    <t>Trần Ngọc Anh</t>
  </si>
  <si>
    <t>Phạm Văn Bình</t>
  </si>
  <si>
    <t>Tô Văn Hồng</t>
  </si>
  <si>
    <t>Nguyễn Thị Kim Hiền</t>
  </si>
  <si>
    <t>Nguyễn Thị Điệp</t>
  </si>
  <si>
    <t>Lê Xuân Giáo</t>
  </si>
  <si>
    <t>Chi cục THADS tx Tân Uyên</t>
  </si>
  <si>
    <t>Đặng Văn Hà</t>
  </si>
  <si>
    <t>Lê Kim Liễu</t>
  </si>
  <si>
    <t>Nguyễn Hoàng Nam</t>
  </si>
  <si>
    <t>Võ Ngọc Son</t>
  </si>
  <si>
    <t>Chi cục THADS huyện Dầu Tiếng</t>
  </si>
  <si>
    <t>Nguyễn Ngọc Hùng</t>
  </si>
  <si>
    <t>Thái Văn Cần</t>
  </si>
  <si>
    <t>Lê Thanh Việt</t>
  </si>
  <si>
    <t>Chi cục THADS huyện Phú Giáo</t>
  </si>
  <si>
    <t>Nguyễn Tấn Linh</t>
  </si>
  <si>
    <t>Chi cục THADS huyện Bàu Bàng</t>
  </si>
  <si>
    <t>Chi cục THADS huyện Bắc Tân Uyên</t>
  </si>
  <si>
    <t>Nguyễn Việt Hòa</t>
  </si>
  <si>
    <t>Trần Minh Hoàng</t>
  </si>
  <si>
    <t>Lê Hoàng Phương</t>
  </si>
  <si>
    <t>Đỗ Văn Hùng</t>
  </si>
  <si>
    <t>Nguyễn Văn Lắm</t>
  </si>
  <si>
    <t>Nguyễn Thị Trúc Lam</t>
  </si>
  <si>
    <t>Nguyễn Văn Hoành</t>
  </si>
  <si>
    <t>Võ Trí Dũng</t>
  </si>
  <si>
    <t>Bùi Thị Trúc Linh</t>
  </si>
  <si>
    <t>Lưu Thị Huyền Nga</t>
  </si>
  <si>
    <t>V</t>
  </si>
  <si>
    <t>VI</t>
  </si>
  <si>
    <t>VII</t>
  </si>
  <si>
    <t>VIII</t>
  </si>
  <si>
    <t>IX</t>
  </si>
  <si>
    <t>X</t>
  </si>
  <si>
    <t>Đơn vị báo cáo: Cục THADS tỉnh Bình Dương</t>
  </si>
  <si>
    <t>Đơn vị nhận báo cáo: Tổng cục THADS</t>
  </si>
  <si>
    <t>Đơn vị báo cáo: Cục Thi hành án dân sự tỉnh Bình Dương</t>
  </si>
  <si>
    <t>Nguyễn Thành Nhơn</t>
  </si>
  <si>
    <t>Đinh Hữu Tính</t>
  </si>
  <si>
    <t>KẾT QUẢ THỐNG KÊ THI HÀNH ÁN DÂN SỰ</t>
  </si>
  <si>
    <t>Giảm</t>
  </si>
  <si>
    <t>Vương Minh Chung</t>
  </si>
  <si>
    <t>Đoàn Minh Đạo</t>
  </si>
  <si>
    <t xml:space="preserve">Chi cục THADS huyện Bắc Tân Uyên </t>
  </si>
  <si>
    <t>Chi cục THADS tx Bến Cát</t>
  </si>
  <si>
    <t>Nguyễn Trương Bảo Lâm</t>
  </si>
  <si>
    <t>Nguyễn Tấn Quốc</t>
  </si>
  <si>
    <t>Đoàn Thị Thanh Thương</t>
  </si>
  <si>
    <t>KT.CỤC TRƯỞNG</t>
  </si>
  <si>
    <t>PHÓ CỤC TRƯỞNG</t>
  </si>
  <si>
    <t xml:space="preserve">Chi cục THADS tp Thủ Dầu Một </t>
  </si>
  <si>
    <t>Nguyễn Văn Dương</t>
  </si>
  <si>
    <t>Ngô Thị Hoa</t>
  </si>
  <si>
    <t>Nguyễn Văn Thanh</t>
  </si>
  <si>
    <t>Nguyễn Văn Lộc</t>
  </si>
  <si>
    <t xml:space="preserve">Nguyễn Văn Hoành </t>
  </si>
  <si>
    <t>Nguyễn Quang Hòa</t>
  </si>
  <si>
    <t>Trịnh Thị Hằng</t>
  </si>
  <si>
    <t>Hồ Thị Hương</t>
  </si>
  <si>
    <t>Nguyễn Thị Ngọc Bé</t>
  </si>
  <si>
    <t>Nguyễn Văn Chiến</t>
  </si>
  <si>
    <t>Võ Thị Ngọc Thúy</t>
  </si>
  <si>
    <t>Nguyễn Tuyết Phượng</t>
  </si>
  <si>
    <t>Nguyễn Minh Hải</t>
  </si>
  <si>
    <t>Nguyễn Tuấn Hải</t>
  </si>
  <si>
    <t>Trương Công Hân</t>
  </si>
  <si>
    <t>TRương Công Hân</t>
  </si>
  <si>
    <t>Đỗ Tấn Quốc</t>
  </si>
  <si>
    <t>Nguyễn Ngọc Tố Như</t>
  </si>
  <si>
    <t>Vũ Thụy Bảo Vân</t>
  </si>
  <si>
    <t>Kết quả THA về việc</t>
  </si>
  <si>
    <t>Người lập biểu</t>
  </si>
  <si>
    <t>Nguyễn Thành nhơn</t>
  </si>
  <si>
    <t>Lý Khắc Châu</t>
  </si>
  <si>
    <t>Số việc chưa có điều kiện chuyển sổ theo dõi riêng</t>
  </si>
  <si>
    <t>Số tiền chưa có điều kiện chuyển sổ theo dõi riêng</t>
  </si>
  <si>
    <t>Chi cục THADS tx Dĩ An</t>
  </si>
  <si>
    <t xml:space="preserve">Chi cục THADS tx Bến Cát </t>
  </si>
  <si>
    <t>Cục THADS tỉnh 1,187,535,613</t>
  </si>
  <si>
    <t>Nguyễn Hùng Phong</t>
  </si>
  <si>
    <t xml:space="preserve">Chi cục THADS tx Thuận An </t>
  </si>
  <si>
    <t xml:space="preserve">Chi cục THADS huyện Phú Giáo </t>
  </si>
  <si>
    <t>Nguyễn Quang Truyền</t>
  </si>
  <si>
    <t xml:space="preserve">Cục THADS tỉnh </t>
  </si>
  <si>
    <t>Nguyễn Thị Liệu</t>
  </si>
  <si>
    <t>Bùi Thị Trúc Linh CR:(NT:01;TLM:02)</t>
  </si>
  <si>
    <t>Hồ Thị Hương CR(NT)</t>
  </si>
  <si>
    <t>Đăng Văn Hà</t>
  </si>
  <si>
    <t>Trần Anh Thư</t>
  </si>
  <si>
    <t>Nguyễn Văn Phước</t>
  </si>
  <si>
    <t>Nguyễn Thanh Tú</t>
  </si>
  <si>
    <t>Lê Quốc Tính</t>
  </si>
  <si>
    <t>Nguyễn Thái Hòa</t>
  </si>
  <si>
    <t>Đỗ Văn Tuấn</t>
  </si>
  <si>
    <t>Lâm Phạm Nguyên Hiền</t>
  </si>
  <si>
    <t>10 tháng năm 2019</t>
  </si>
  <si>
    <t>(Từ ngày 01/10/2018- 31/7/2019)</t>
  </si>
  <si>
    <t>Ngày 01 tháng 8 năm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</si>
</sst>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&quot;\&quot;#,##0;[Red]&quot;\&quot;\-#,##0"/>
    <numFmt numFmtId="167" formatCode="&quot;\&quot;#,##0.00;[Red]&quot;\&quot;\-#,##0.00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2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18"/>
      <name val="Times New Roman"/>
      <family val="1"/>
    </font>
    <font>
      <sz val="9"/>
      <color indexed="30"/>
      <name val="Times New Roman"/>
      <family val="1"/>
    </font>
    <font>
      <b/>
      <sz val="8"/>
      <color indexed="62"/>
      <name val="Times New Roman"/>
      <family val="1"/>
    </font>
    <font>
      <sz val="8"/>
      <color indexed="18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3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40"/>
      <name val="Times New Roman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10"/>
      <color indexed="60"/>
      <name val="Arial"/>
      <family val="2"/>
    </font>
    <font>
      <b/>
      <sz val="8"/>
      <color indexed="10"/>
      <name val="Times New Roman"/>
      <family val="1"/>
    </font>
    <font>
      <b/>
      <sz val="10"/>
      <color indexed="60"/>
      <name val="Arial"/>
      <family val="2"/>
    </font>
    <font>
      <b/>
      <sz val="9"/>
      <color indexed="60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30"/>
      <name val="Times New Roman"/>
      <family val="0"/>
    </font>
    <font>
      <u val="single"/>
      <sz val="12"/>
      <color theme="11"/>
      <name val="Arial"/>
      <family val="2"/>
    </font>
    <font>
      <u val="single"/>
      <sz val="12"/>
      <color theme="10"/>
      <name val="Arial"/>
      <family val="2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10"/>
      <color rgb="FFC00000"/>
      <name val="Arial"/>
      <family val="2"/>
    </font>
    <font>
      <b/>
      <sz val="8"/>
      <color rgb="FFFF0000"/>
      <name val="Times New Roman"/>
      <family val="1"/>
    </font>
    <font>
      <b/>
      <sz val="10"/>
      <color rgb="FFC00000"/>
      <name val="Arial"/>
      <family val="2"/>
    </font>
    <font>
      <b/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C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0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>
      <alignment/>
      <protection/>
    </xf>
  </cellStyleXfs>
  <cellXfs count="192">
    <xf numFmtId="0" fontId="0" fillId="0" borderId="0" xfId="0" applyAlignment="1">
      <alignment/>
    </xf>
    <xf numFmtId="0" fontId="27" fillId="0" borderId="0" xfId="0" applyFont="1" applyAlignment="1" applyProtection="1">
      <alignment horizontal="center"/>
      <protection locked="0"/>
    </xf>
    <xf numFmtId="0" fontId="27" fillId="0" borderId="0" xfId="66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5" fillId="2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66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66" applyFont="1" applyFill="1" applyAlignment="1" applyProtection="1">
      <alignment horizontal="center"/>
      <protection locked="0"/>
    </xf>
    <xf numFmtId="0" fontId="26" fillId="0" borderId="0" xfId="66" applyFont="1" applyFill="1" applyProtection="1">
      <alignment/>
      <protection locked="0"/>
    </xf>
    <xf numFmtId="0" fontId="27" fillId="24" borderId="10" xfId="65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3" fontId="27" fillId="24" borderId="10" xfId="65" applyNumberFormat="1" applyFont="1" applyFill="1" applyBorder="1" applyAlignment="1" applyProtection="1">
      <alignment horizontal="right" vertical="center"/>
      <protection locked="0"/>
    </xf>
    <xf numFmtId="0" fontId="29" fillId="0" borderId="0" xfId="66" applyFont="1" applyFill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64" fontId="24" fillId="0" borderId="0" xfId="42" applyNumberFormat="1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49" fontId="24" fillId="24" borderId="10" xfId="65" applyNumberFormat="1" applyFont="1" applyFill="1" applyBorder="1" applyAlignment="1" applyProtection="1">
      <alignment horizontal="center" vertical="center"/>
      <protection locked="0"/>
    </xf>
    <xf numFmtId="49" fontId="36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vertical="center" wrapText="1"/>
      <protection locked="0"/>
    </xf>
    <xf numFmtId="3" fontId="24" fillId="24" borderId="10" xfId="65" applyNumberFormat="1" applyFont="1" applyFill="1" applyBorder="1" applyAlignment="1" applyProtection="1">
      <alignment vertical="center"/>
      <protection locked="0"/>
    </xf>
    <xf numFmtId="3" fontId="30" fillId="24" borderId="10" xfId="65" applyNumberFormat="1" applyFont="1" applyFill="1" applyBorder="1" applyAlignment="1" applyProtection="1">
      <alignment vertical="center"/>
      <protection locked="0"/>
    </xf>
    <xf numFmtId="3" fontId="24" fillId="24" borderId="10" xfId="69" applyNumberFormat="1" applyFont="1" applyFill="1" applyBorder="1" applyAlignment="1" applyProtection="1">
      <alignment vertical="center"/>
      <protection locked="0"/>
    </xf>
    <xf numFmtId="3" fontId="30" fillId="24" borderId="10" xfId="69" applyNumberFormat="1" applyFont="1" applyFill="1" applyBorder="1" applyAlignment="1" applyProtection="1">
      <alignment vertical="center"/>
      <protection locked="0"/>
    </xf>
    <xf numFmtId="3" fontId="41" fillId="0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 locked="0"/>
    </xf>
    <xf numFmtId="4" fontId="27" fillId="0" borderId="10" xfId="65" applyNumberFormat="1" applyFont="1" applyFill="1" applyBorder="1" applyAlignment="1" applyProtection="1">
      <alignment horizontal="right"/>
      <protection hidden="1"/>
    </xf>
    <xf numFmtId="3" fontId="36" fillId="0" borderId="10" xfId="65" applyNumberFormat="1" applyFont="1" applyFill="1" applyBorder="1" applyAlignment="1" applyProtection="1">
      <alignment vertical="center"/>
      <protection hidden="1"/>
    </xf>
    <xf numFmtId="3" fontId="41" fillId="0" borderId="10" xfId="65" applyNumberFormat="1" applyFont="1" applyFill="1" applyBorder="1" applyAlignment="1" applyProtection="1">
      <alignment/>
      <protection hidden="1"/>
    </xf>
    <xf numFmtId="3" fontId="35" fillId="0" borderId="10" xfId="65" applyNumberFormat="1" applyFont="1" applyFill="1" applyBorder="1" applyAlignment="1" applyProtection="1">
      <alignment horizontal="right" vertical="center"/>
      <protection hidden="1"/>
    </xf>
    <xf numFmtId="3" fontId="43" fillId="0" borderId="10" xfId="65" applyNumberFormat="1" applyFont="1" applyFill="1" applyBorder="1" applyAlignment="1" applyProtection="1">
      <alignment horizontal="right"/>
      <protection hidden="1"/>
    </xf>
    <xf numFmtId="0" fontId="30" fillId="0" borderId="0" xfId="0" applyFont="1" applyAlignment="1" applyProtection="1">
      <alignment horizontal="center"/>
      <protection locked="0"/>
    </xf>
    <xf numFmtId="0" fontId="35" fillId="24" borderId="11" xfId="65" applyFont="1" applyFill="1" applyBorder="1" applyAlignment="1" applyProtection="1">
      <alignment horizontal="center" vertical="center"/>
      <protection locked="0"/>
    </xf>
    <xf numFmtId="3" fontId="35" fillId="24" borderId="10" xfId="65" applyNumberFormat="1" applyFont="1" applyFill="1" applyBorder="1" applyAlignment="1" applyProtection="1">
      <alignment horizontal="right" vertical="center"/>
      <protection locked="0"/>
    </xf>
    <xf numFmtId="0" fontId="35" fillId="0" borderId="0" xfId="66" applyFont="1" applyFill="1" applyProtection="1">
      <alignment/>
      <protection locked="0"/>
    </xf>
    <xf numFmtId="0" fontId="34" fillId="0" borderId="0" xfId="66" applyFont="1" applyFill="1" applyProtection="1">
      <alignment/>
      <protection locked="0"/>
    </xf>
    <xf numFmtId="0" fontId="26" fillId="0" borderId="0" xfId="66" applyFont="1" applyFill="1" applyAlignment="1" applyProtection="1">
      <alignment horizontal="center"/>
      <protection locked="0"/>
    </xf>
    <xf numFmtId="3" fontId="45" fillId="24" borderId="10" xfId="6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9" fontId="46" fillId="24" borderId="10" xfId="65" applyNumberFormat="1" applyFont="1" applyFill="1" applyBorder="1" applyAlignment="1" applyProtection="1">
      <alignment horizontal="center" vertical="center"/>
      <protection locked="0"/>
    </xf>
    <xf numFmtId="3" fontId="47" fillId="24" borderId="10" xfId="65" applyNumberFormat="1" applyFont="1" applyFill="1" applyBorder="1" applyAlignment="1" applyProtection="1">
      <alignment vertical="center"/>
      <protection locked="0"/>
    </xf>
    <xf numFmtId="3" fontId="46" fillId="24" borderId="10" xfId="65" applyNumberFormat="1" applyFont="1" applyFill="1" applyBorder="1" applyAlignment="1" applyProtection="1">
      <alignment vertical="center"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3" fontId="38" fillId="24" borderId="10" xfId="65" applyNumberFormat="1" applyFont="1" applyFill="1" applyBorder="1" applyAlignment="1" applyProtection="1">
      <alignment vertical="center"/>
      <protection locked="0"/>
    </xf>
    <xf numFmtId="3" fontId="30" fillId="25" borderId="10" xfId="65" applyNumberFormat="1" applyFont="1" applyFill="1" applyBorder="1" applyAlignment="1" applyProtection="1">
      <alignment horizontal="center" vertical="center"/>
      <protection locked="0"/>
    </xf>
    <xf numFmtId="3" fontId="30" fillId="25" borderId="10" xfId="65" applyNumberFormat="1" applyFont="1" applyFill="1" applyBorder="1" applyAlignment="1" applyProtection="1">
      <alignment vertical="center"/>
      <protection hidden="1"/>
    </xf>
    <xf numFmtId="3" fontId="37" fillId="25" borderId="10" xfId="65" applyNumberFormat="1" applyFont="1" applyFill="1" applyBorder="1" applyAlignment="1" applyProtection="1">
      <alignment vertical="center"/>
      <protection hidden="1"/>
    </xf>
    <xf numFmtId="3" fontId="47" fillId="25" borderId="10" xfId="65" applyNumberFormat="1" applyFont="1" applyFill="1" applyBorder="1" applyAlignment="1" applyProtection="1">
      <alignment vertical="center"/>
      <protection hidden="1"/>
    </xf>
    <xf numFmtId="4" fontId="30" fillId="25" borderId="10" xfId="65" applyNumberFormat="1" applyFont="1" applyFill="1" applyBorder="1" applyAlignment="1" applyProtection="1">
      <alignment horizontal="right" vertical="center"/>
      <protection hidden="1"/>
    </xf>
    <xf numFmtId="3" fontId="30" fillId="25" borderId="11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/>
      <protection hidden="1"/>
    </xf>
    <xf numFmtId="4" fontId="30" fillId="25" borderId="10" xfId="65" applyNumberFormat="1" applyFont="1" applyFill="1" applyBorder="1" applyAlignment="1" applyProtection="1">
      <alignment horizontal="right"/>
      <protection hidden="1"/>
    </xf>
    <xf numFmtId="3" fontId="24" fillId="25" borderId="10" xfId="65" applyNumberFormat="1" applyFont="1" applyFill="1" applyBorder="1" applyAlignment="1" applyProtection="1">
      <alignment vertical="center"/>
      <protection hidden="1"/>
    </xf>
    <xf numFmtId="3" fontId="40" fillId="25" borderId="10" xfId="65" applyNumberFormat="1" applyFont="1" applyFill="1" applyBorder="1" applyAlignment="1" applyProtection="1">
      <alignment vertical="center"/>
      <protection hidden="1"/>
    </xf>
    <xf numFmtId="0" fontId="26" fillId="25" borderId="10" xfId="65" applyFont="1" applyFill="1" applyBorder="1" applyAlignment="1" applyProtection="1">
      <alignment horizontal="center" vertical="center"/>
      <protection locked="0"/>
    </xf>
    <xf numFmtId="3" fontId="26" fillId="25" borderId="10" xfId="0" applyNumberFormat="1" applyFont="1" applyFill="1" applyBorder="1" applyAlignment="1" applyProtection="1">
      <alignment vertical="center" wrapText="1"/>
      <protection locked="0"/>
    </xf>
    <xf numFmtId="3" fontId="26" fillId="25" borderId="10" xfId="65" applyNumberFormat="1" applyFont="1" applyFill="1" applyBorder="1" applyAlignment="1" applyProtection="1">
      <alignment horizontal="right" vertical="center"/>
      <protection hidden="1"/>
    </xf>
    <xf numFmtId="3" fontId="34" fillId="25" borderId="10" xfId="65" applyNumberFormat="1" applyFont="1" applyFill="1" applyBorder="1" applyAlignment="1" applyProtection="1">
      <alignment horizontal="right" vertical="center"/>
      <protection hidden="1"/>
    </xf>
    <xf numFmtId="3" fontId="44" fillId="25" borderId="10" xfId="65" applyNumberFormat="1" applyFont="1" applyFill="1" applyBorder="1" applyAlignment="1" applyProtection="1">
      <alignment horizontal="right" vertical="center"/>
      <protection hidden="1"/>
    </xf>
    <xf numFmtId="3" fontId="42" fillId="25" borderId="10" xfId="65" applyNumberFormat="1" applyFont="1" applyFill="1" applyBorder="1" applyAlignment="1" applyProtection="1">
      <alignment horizontal="right" vertical="center"/>
      <protection hidden="1"/>
    </xf>
    <xf numFmtId="4" fontId="26" fillId="25" borderId="10" xfId="65" applyNumberFormat="1" applyFont="1" applyFill="1" applyBorder="1" applyAlignment="1" applyProtection="1">
      <alignment horizontal="right" vertical="center"/>
      <protection hidden="1"/>
    </xf>
    <xf numFmtId="0" fontId="26" fillId="25" borderId="11" xfId="0" applyFont="1" applyFill="1" applyBorder="1" applyAlignment="1" applyProtection="1">
      <alignment vertical="center" wrapText="1"/>
      <protection locked="0"/>
    </xf>
    <xf numFmtId="3" fontId="27" fillId="25" borderId="10" xfId="65" applyNumberFormat="1" applyFont="1" applyFill="1" applyBorder="1" applyAlignment="1" applyProtection="1">
      <alignment horizontal="right" vertical="center"/>
      <protection hidden="1"/>
    </xf>
    <xf numFmtId="4" fontId="24" fillId="26" borderId="10" xfId="65" applyNumberFormat="1" applyFont="1" applyFill="1" applyBorder="1" applyAlignment="1" applyProtection="1">
      <alignment horizontal="right"/>
      <protection hidden="1"/>
    </xf>
    <xf numFmtId="3" fontId="30" fillId="25" borderId="10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 vertical="center"/>
      <protection hidden="1"/>
    </xf>
    <xf numFmtId="3" fontId="64" fillId="0" borderId="0" xfId="66" applyNumberFormat="1" applyFont="1" applyFill="1" applyProtection="1">
      <alignment/>
      <protection locked="0"/>
    </xf>
    <xf numFmtId="3" fontId="65" fillId="0" borderId="0" xfId="66" applyNumberFormat="1" applyFont="1" applyFill="1" applyAlignment="1" applyProtection="1">
      <alignment horizontal="center" wrapText="1"/>
      <protection locked="0"/>
    </xf>
    <xf numFmtId="3" fontId="65" fillId="0" borderId="0" xfId="66" applyNumberFormat="1" applyFont="1" applyFill="1" applyProtection="1">
      <alignment/>
      <protection locked="0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25" borderId="10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26" fillId="0" borderId="0" xfId="0" applyFont="1" applyAlignment="1" applyProtection="1">
      <alignment/>
      <protection locked="0"/>
    </xf>
    <xf numFmtId="0" fontId="26" fillId="0" borderId="0" xfId="66" applyFont="1" applyFill="1" applyProtection="1" quotePrefix="1">
      <alignment/>
      <protection locked="0"/>
    </xf>
    <xf numFmtId="0" fontId="67" fillId="0" borderId="0" xfId="66" applyFont="1" applyFill="1" applyProtection="1">
      <alignment/>
      <protection locked="0"/>
    </xf>
    <xf numFmtId="3" fontId="64" fillId="0" borderId="10" xfId="66" applyNumberFormat="1" applyFont="1" applyFill="1" applyBorder="1" applyProtection="1">
      <alignment/>
      <protection locked="0"/>
    </xf>
    <xf numFmtId="3" fontId="26" fillId="0" borderId="0" xfId="66" applyNumberFormat="1" applyFont="1" applyFill="1" applyProtection="1" quotePrefix="1">
      <alignment/>
      <protection locked="0"/>
    </xf>
    <xf numFmtId="3" fontId="68" fillId="25" borderId="10" xfId="0" applyNumberFormat="1" applyFont="1" applyFill="1" applyBorder="1" applyAlignment="1">
      <alignment/>
    </xf>
    <xf numFmtId="3" fontId="65" fillId="25" borderId="10" xfId="65" applyNumberFormat="1" applyFont="1" applyFill="1" applyBorder="1" applyAlignment="1" applyProtection="1">
      <alignment horizontal="right" vertical="center"/>
      <protection hidden="1"/>
    </xf>
    <xf numFmtId="3" fontId="69" fillId="25" borderId="10" xfId="65" applyNumberFormat="1" applyFont="1" applyFill="1" applyBorder="1" applyAlignment="1" applyProtection="1">
      <alignment vertical="center"/>
      <protection hidden="1"/>
    </xf>
    <xf numFmtId="3" fontId="70" fillId="25" borderId="10" xfId="65" applyNumberFormat="1" applyFont="1" applyFill="1" applyBorder="1" applyAlignment="1" applyProtection="1">
      <alignment vertical="center"/>
      <protection hidden="1"/>
    </xf>
    <xf numFmtId="0" fontId="71" fillId="25" borderId="10" xfId="0" applyFont="1" applyFill="1" applyBorder="1" applyAlignment="1">
      <alignment/>
    </xf>
    <xf numFmtId="3" fontId="67" fillId="25" borderId="10" xfId="65" applyNumberFormat="1" applyFont="1" applyFill="1" applyBorder="1" applyAlignment="1" applyProtection="1">
      <alignment horizontal="right" vertical="center"/>
      <protection hidden="1"/>
    </xf>
    <xf numFmtId="3" fontId="27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4" fontId="27" fillId="0" borderId="0" xfId="66" applyNumberFormat="1" applyFont="1" applyFill="1" applyProtection="1">
      <alignment/>
      <protection locked="0"/>
    </xf>
    <xf numFmtId="0" fontId="49" fillId="0" borderId="0" xfId="0" applyFont="1" applyFill="1" applyAlignment="1" applyProtection="1">
      <alignment horizontal="center"/>
      <protection hidden="1"/>
    </xf>
    <xf numFmtId="0" fontId="41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49" fontId="24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9" fillId="25" borderId="0" xfId="0" applyFont="1" applyFill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31" fillId="25" borderId="0" xfId="0" applyFont="1" applyFill="1" applyAlignment="1" applyProtection="1">
      <alignment horizontal="center" vertical="center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72" fillId="0" borderId="12" xfId="65" applyNumberFormat="1" applyFont="1" applyBorder="1" applyAlignment="1" applyProtection="1">
      <alignment horizontal="center" vertical="center" wrapText="1"/>
      <protection locked="0"/>
    </xf>
    <xf numFmtId="0" fontId="72" fillId="0" borderId="16" xfId="65" applyNumberFormat="1" applyFont="1" applyBorder="1" applyAlignment="1" applyProtection="1">
      <alignment horizontal="center" vertical="center" wrapText="1"/>
      <protection locked="0"/>
    </xf>
    <xf numFmtId="0" fontId="72" fillId="0" borderId="11" xfId="65" applyNumberFormat="1" applyFont="1" applyBorder="1" applyAlignment="1" applyProtection="1">
      <alignment horizontal="center" vertical="center" wrapText="1"/>
      <protection locked="0"/>
    </xf>
    <xf numFmtId="0" fontId="30" fillId="0" borderId="12" xfId="65" applyNumberFormat="1" applyFont="1" applyBorder="1" applyAlignment="1" applyProtection="1">
      <alignment horizontal="center" vertical="center" wrapText="1"/>
      <protection locked="0"/>
    </xf>
    <xf numFmtId="0" fontId="30" fillId="0" borderId="16" xfId="65" applyNumberFormat="1" applyFont="1" applyBorder="1" applyAlignment="1" applyProtection="1">
      <alignment horizontal="center" vertical="center" wrapText="1"/>
      <protection locked="0"/>
    </xf>
    <xf numFmtId="0" fontId="30" fillId="0" borderId="11" xfId="65" applyNumberFormat="1" applyFont="1" applyBorder="1" applyAlignment="1" applyProtection="1">
      <alignment horizontal="center" vertical="center" wrapText="1"/>
      <protection locked="0"/>
    </xf>
    <xf numFmtId="49" fontId="30" fillId="24" borderId="17" xfId="6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9" fontId="24" fillId="0" borderId="11" xfId="65" applyNumberFormat="1" applyFont="1" applyBorder="1" applyAlignment="1" applyProtection="1">
      <alignment horizontal="center" vertical="center" wrapText="1"/>
      <protection locked="0"/>
    </xf>
    <xf numFmtId="49" fontId="24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65" applyNumberFormat="1" applyFont="1" applyBorder="1" applyAlignment="1" applyProtection="1">
      <alignment horizontal="center" vertical="center" wrapText="1"/>
      <protection locked="0"/>
    </xf>
    <xf numFmtId="0" fontId="30" fillId="0" borderId="19" xfId="65" applyNumberFormat="1" applyFont="1" applyBorder="1" applyAlignment="1" applyProtection="1">
      <alignment horizontal="center" vertical="center" wrapText="1"/>
      <protection locked="0"/>
    </xf>
    <xf numFmtId="0" fontId="30" fillId="0" borderId="14" xfId="65" applyNumberFormat="1" applyFont="1" applyBorder="1" applyAlignment="1" applyProtection="1">
      <alignment horizontal="center" vertical="center" wrapText="1"/>
      <protection locked="0"/>
    </xf>
    <xf numFmtId="0" fontId="30" fillId="0" borderId="21" xfId="65" applyNumberFormat="1" applyFont="1" applyBorder="1" applyAlignment="1" applyProtection="1">
      <alignment horizontal="center" vertical="center" wrapText="1"/>
      <protection locked="0"/>
    </xf>
    <xf numFmtId="0" fontId="30" fillId="0" borderId="15" xfId="65" applyNumberFormat="1" applyFont="1" applyBorder="1" applyAlignment="1" applyProtection="1">
      <alignment horizontal="center" vertical="center" wrapText="1"/>
      <protection locked="0"/>
    </xf>
    <xf numFmtId="0" fontId="30" fillId="0" borderId="20" xfId="65" applyNumberFormat="1" applyFont="1" applyBorder="1" applyAlignment="1" applyProtection="1">
      <alignment horizontal="center" vertical="center" wrapText="1"/>
      <protection locked="0"/>
    </xf>
    <xf numFmtId="49" fontId="30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49" fontId="36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Fill="1" applyBorder="1" applyAlignment="1" applyProtection="1">
      <alignment horizontal="center" vertical="center" wrapText="1"/>
      <protection locked="0"/>
    </xf>
    <xf numFmtId="3" fontId="6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66" applyFont="1" applyFill="1" applyAlignment="1" applyProtection="1">
      <alignment horizontal="center"/>
      <protection locked="0"/>
    </xf>
    <xf numFmtId="49" fontId="26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24" borderId="17" xfId="65" applyFont="1" applyFill="1" applyBorder="1" applyAlignment="1" applyProtection="1">
      <alignment horizontal="center" vertical="center" wrapText="1"/>
      <protection locked="0"/>
    </xf>
    <xf numFmtId="0" fontId="26" fillId="24" borderId="18" xfId="65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49" fontId="27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Border="1" applyAlignment="1" applyProtection="1">
      <alignment horizontal="center" vertical="center" wrapText="1"/>
      <protection locked="0"/>
    </xf>
    <xf numFmtId="49" fontId="27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65" applyNumberFormat="1" applyFont="1" applyBorder="1" applyAlignment="1" applyProtection="1">
      <alignment horizontal="center" vertical="center" wrapText="1"/>
      <protection locked="0"/>
    </xf>
    <xf numFmtId="0" fontId="26" fillId="0" borderId="19" xfId="65" applyNumberFormat="1" applyFont="1" applyBorder="1" applyAlignment="1" applyProtection="1">
      <alignment horizontal="center" vertical="center" wrapText="1"/>
      <protection locked="0"/>
    </xf>
    <xf numFmtId="0" fontId="26" fillId="0" borderId="14" xfId="65" applyNumberFormat="1" applyFont="1" applyBorder="1" applyAlignment="1" applyProtection="1">
      <alignment horizontal="center" vertical="center" wrapText="1"/>
      <protection locked="0"/>
    </xf>
    <xf numFmtId="0" fontId="26" fillId="0" borderId="21" xfId="65" applyNumberFormat="1" applyFont="1" applyBorder="1" applyAlignment="1" applyProtection="1">
      <alignment horizontal="center" vertical="center" wrapText="1"/>
      <protection locked="0"/>
    </xf>
    <xf numFmtId="0" fontId="26" fillId="0" borderId="15" xfId="65" applyNumberFormat="1" applyFont="1" applyBorder="1" applyAlignment="1" applyProtection="1">
      <alignment horizontal="center" vertical="center" wrapText="1"/>
      <protection locked="0"/>
    </xf>
    <xf numFmtId="0" fontId="26" fillId="0" borderId="20" xfId="65" applyNumberFormat="1" applyFont="1" applyBorder="1" applyAlignment="1" applyProtection="1">
      <alignment horizontal="center" vertical="center" wrapText="1"/>
      <protection locked="0"/>
    </xf>
    <xf numFmtId="49" fontId="27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50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Fill="1" applyAlignment="1" applyProtection="1">
      <alignment wrapText="1"/>
      <protection locked="0"/>
    </xf>
    <xf numFmtId="0" fontId="28" fillId="25" borderId="0" xfId="0" applyFont="1" applyFill="1" applyAlignment="1" applyProtection="1">
      <alignment horizontal="center" vertical="center"/>
      <protection locked="0"/>
    </xf>
    <xf numFmtId="0" fontId="27" fillId="25" borderId="0" xfId="0" applyFont="1" applyFill="1" applyAlignment="1" applyProtection="1">
      <alignment horizontal="center" vertical="center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2. Bieu mau TK tu 01 den 7 DT Thong tu" xfId="65"/>
    <cellStyle name="Normal_xuat bao cao_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76200</xdr:rowOff>
    </xdr:from>
    <xdr:to>
      <xdr:col>6</xdr:col>
      <xdr:colOff>219075</xdr:colOff>
      <xdr:row>7</xdr:row>
      <xdr:rowOff>9525</xdr:rowOff>
    </xdr:to>
    <xdr:sp>
      <xdr:nvSpPr>
        <xdr:cNvPr id="1" name="Straight Arrow Connector 1"/>
        <xdr:cNvSpPr>
          <a:spLocks/>
        </xdr:cNvSpPr>
      </xdr:nvSpPr>
      <xdr:spPr>
        <a:xfrm>
          <a:off x="3800475" y="1209675"/>
          <a:ext cx="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7</xdr:col>
      <xdr:colOff>361950</xdr:colOff>
      <xdr:row>5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2514600" y="762000"/>
          <a:ext cx="17526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4 việc, gồm: Năm trước chuyển sang 02 việc; thụ lý mới 02 việc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247650</xdr:rowOff>
    </xdr:from>
    <xdr:to>
      <xdr:col>7</xdr:col>
      <xdr:colOff>542925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81300" y="619125"/>
          <a:ext cx="22288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6.894.979, gồm: Năm trước chuyển sang 4.371.589; thụ lý mới 2.523.390</a:t>
          </a:r>
        </a:p>
      </xdr:txBody>
    </xdr:sp>
    <xdr:clientData/>
  </xdr:twoCellAnchor>
  <xdr:twoCellAnchor>
    <xdr:from>
      <xdr:col>6</xdr:col>
      <xdr:colOff>247650</xdr:colOff>
      <xdr:row>4</xdr:row>
      <xdr:rowOff>76200</xdr:rowOff>
    </xdr:from>
    <xdr:to>
      <xdr:col>6</xdr:col>
      <xdr:colOff>247650</xdr:colOff>
      <xdr:row>7</xdr:row>
      <xdr:rowOff>200025</xdr:rowOff>
    </xdr:to>
    <xdr:sp>
      <xdr:nvSpPr>
        <xdr:cNvPr id="3" name="Straight Arrow Connector 3"/>
        <xdr:cNvSpPr>
          <a:spLocks/>
        </xdr:cNvSpPr>
      </xdr:nvSpPr>
      <xdr:spPr>
        <a:xfrm>
          <a:off x="4171950" y="1171575"/>
          <a:ext cx="0" cy="647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ng%20Quat\Goi3\PNT-P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MSOFFICE\EXCEL\DT107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EXCEL\THI_HANH_AN\mau%20bao%20cao%20thong%20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3\d\sang\CONG%20TRINH%20TRUNG%20THE\LONG%20AN\Trung%20the%20-%20Tuyen%20Binh%20Tay%20-%20Vinh%20Hu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IBAS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CS3408\Standard\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-Xuân"/>
      <sheetName val="Bieu1a-Xuân"/>
      <sheetName val="Biue1b-Xuân "/>
      <sheetName val="Bieu2-Xuân"/>
      <sheetName val="bieu2a-Xuan"/>
      <sheetName val="Bieu2b-Xuan"/>
      <sheetName val="Bieu3-Xuân"/>
      <sheetName val="Bieu3a-Xuan"/>
      <sheetName val="Bieu4-Xuân"/>
      <sheetName val="Bieu4a-Xuan"/>
      <sheetName val="Bieu5a-Xuan"/>
      <sheetName val="Bieu5b-Xuan"/>
      <sheetName val="Bieu6a-Xuan"/>
      <sheetName val="BIEU7-XUÂN"/>
      <sheetName val="BIEU8-XUAN"/>
      <sheetName val="Bieu1-Tam"/>
      <sheetName val="Bieu1a-Tam"/>
      <sheetName val="Bieu1b-Tám"/>
      <sheetName val="Bieu2-Tám"/>
      <sheetName val="Biue2a-Tam"/>
      <sheetName val="Bieu2b-Tam"/>
      <sheetName val="Bieu3-Tám"/>
      <sheetName val="Bieu3a-Tam"/>
      <sheetName val="Bieu4-Tám"/>
      <sheetName val="Bieu4a-Tam"/>
      <sheetName val="Bieu5a-Tam"/>
      <sheetName val="Bieu5b-Tam"/>
      <sheetName val="Bieu6a-Tam"/>
      <sheetName val="BIEU7-TAM"/>
      <sheetName val="BIEU8-TAM"/>
      <sheetName val="Bieu1-Nhung "/>
      <sheetName val="Bieu1a-Nhung "/>
      <sheetName val="Bieu1b-Nhung"/>
      <sheetName val="Bieu2-Nhung"/>
      <sheetName val="Bieu2a-Nhung"/>
      <sheetName val="Bieu2b-Nhung"/>
      <sheetName val="Bieu3-Nhung"/>
      <sheetName val="Bieu3a-Nhung"/>
      <sheetName val="Bieu4-Nhung"/>
      <sheetName val="Bieu4a-Nhung"/>
      <sheetName val="Bieu5a-Nhung"/>
      <sheetName val="Bieu5b-Nhung"/>
      <sheetName val="Bieu6a-Nhung"/>
      <sheetName val="BIEU7-NHUNG"/>
      <sheetName val="BIEU8-NHUNG"/>
      <sheetName val="Bieu1-Luật"/>
      <sheetName val="Bieu1a-Luật "/>
      <sheetName val="Bieu1b-Luật"/>
      <sheetName val="Bieu2-Luật"/>
      <sheetName val="Bieu2a-Luat"/>
      <sheetName val="Bieu2b-Luat"/>
      <sheetName val="Bieu3-Luật"/>
      <sheetName val="Bieu3a-Luat"/>
      <sheetName val="Bieu4-Luật"/>
      <sheetName val="Bieu4a-Luat"/>
      <sheetName val="Bieu5a-Luat"/>
      <sheetName val="Bieu5b-Luat"/>
      <sheetName val="Bieu6a-Luat"/>
      <sheetName val="BIEU7LUAT"/>
      <sheetName val="BIEU8-LUAT."/>
      <sheetName val="Bieu1-dan"/>
      <sheetName val="Bieu1a-dan"/>
      <sheetName val="Bieu1b-dan"/>
      <sheetName val="Bieu2-dan"/>
      <sheetName val="Bieu2a-dan"/>
      <sheetName val="Bieu2b-dan"/>
      <sheetName val="Bieu3-dan"/>
      <sheetName val="Bieu3a-dan"/>
      <sheetName val="Bieu4-dan"/>
      <sheetName val="Bieu4a-dan"/>
      <sheetName val="Bieu5a-dan"/>
      <sheetName val="Bieu5b-dan"/>
      <sheetName val="Bieu6a-dan"/>
      <sheetName val="Bieu7-dan"/>
      <sheetName val="Bieu8-dan"/>
      <sheetName val="bieu 1"/>
      <sheetName val="bieu1a"/>
      <sheetName val="bieu1b"/>
      <sheetName val="bieu 2"/>
      <sheetName val="bieu2a"/>
      <sheetName val="bieu 2b"/>
      <sheetName val="bieu 3"/>
      <sheetName val="bieu 3a"/>
      <sheetName val="bieu 4"/>
      <sheetName val="bieu4a"/>
      <sheetName val="bieu 5"/>
      <sheetName val="bieu5a"/>
      <sheetName val="bieu5b"/>
      <sheetName val="bieu 6"/>
      <sheetName val="bieu6a"/>
      <sheetName val="bieu 7"/>
      <sheetName val="bieu 8"/>
      <sheetName val="bieu 9"/>
      <sheetName val="bieu 10"/>
      <sheetName val="00000000"/>
      <sheetName val="10000000"/>
      <sheetName val="20000000"/>
      <sheetName val="30000000"/>
      <sheetName val="40000000"/>
    </sheetNames>
    <sheetDataSet>
      <sheetData sheetId="45">
        <row r="10">
          <cell r="A10" t="str">
            <v>I</v>
          </cell>
          <cell r="B10" t="str">
            <v> tæng sè  thô lý</v>
          </cell>
          <cell r="C10">
            <v>235</v>
          </cell>
          <cell r="D10">
            <v>71</v>
          </cell>
          <cell r="E10">
            <v>116</v>
          </cell>
          <cell r="F10">
            <v>36</v>
          </cell>
          <cell r="G10">
            <v>6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49</v>
          </cell>
          <cell r="D11">
            <v>23</v>
          </cell>
          <cell r="E11">
            <v>17</v>
          </cell>
          <cell r="F11">
            <v>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186</v>
          </cell>
          <cell r="D12">
            <v>48</v>
          </cell>
          <cell r="E12">
            <v>99</v>
          </cell>
          <cell r="F12">
            <v>27</v>
          </cell>
          <cell r="G12">
            <v>6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229</v>
          </cell>
          <cell r="D14">
            <v>65</v>
          </cell>
          <cell r="E14">
            <v>116</v>
          </cell>
          <cell r="F14">
            <v>36</v>
          </cell>
          <cell r="G14">
            <v>6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202</v>
          </cell>
          <cell r="D15">
            <v>52</v>
          </cell>
          <cell r="E15">
            <v>107</v>
          </cell>
          <cell r="F15">
            <v>31</v>
          </cell>
          <cell r="G15">
            <v>6</v>
          </cell>
          <cell r="H15">
            <v>6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158</v>
          </cell>
          <cell r="D16">
            <v>41</v>
          </cell>
          <cell r="E16">
            <v>77</v>
          </cell>
          <cell r="F16">
            <v>28</v>
          </cell>
          <cell r="G16">
            <v>6</v>
          </cell>
          <cell r="H16">
            <v>6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157</v>
          </cell>
          <cell r="D17">
            <v>40</v>
          </cell>
          <cell r="E17">
            <v>77</v>
          </cell>
          <cell r="F17">
            <v>28</v>
          </cell>
          <cell r="G17">
            <v>6</v>
          </cell>
          <cell r="H17">
            <v>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44</v>
          </cell>
          <cell r="D20">
            <v>11</v>
          </cell>
          <cell r="E20">
            <v>30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33</v>
          </cell>
          <cell r="D21">
            <v>7</v>
          </cell>
          <cell r="E21">
            <v>23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11</v>
          </cell>
          <cell r="D22">
            <v>4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27</v>
          </cell>
          <cell r="D23">
            <v>13</v>
          </cell>
          <cell r="E23">
            <v>9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27</v>
          </cell>
          <cell r="D24">
            <v>13</v>
          </cell>
          <cell r="E24">
            <v>9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  <sheetData sheetId="60">
        <row r="10">
          <cell r="A10" t="str">
            <v>I</v>
          </cell>
          <cell r="B10" t="str">
            <v> tæng sè  thô lý</v>
          </cell>
          <cell r="C10">
            <v>97</v>
          </cell>
          <cell r="D10">
            <v>15</v>
          </cell>
          <cell r="E10">
            <v>17</v>
          </cell>
          <cell r="F10">
            <v>63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97</v>
          </cell>
          <cell r="D12">
            <v>15</v>
          </cell>
          <cell r="E12">
            <v>17</v>
          </cell>
          <cell r="F12">
            <v>63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97</v>
          </cell>
          <cell r="D14">
            <v>15</v>
          </cell>
          <cell r="E14">
            <v>17</v>
          </cell>
          <cell r="F14">
            <v>63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97</v>
          </cell>
          <cell r="D15">
            <v>15</v>
          </cell>
          <cell r="E15">
            <v>17</v>
          </cell>
          <cell r="F15">
            <v>63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84</v>
          </cell>
          <cell r="D16">
            <v>10</v>
          </cell>
          <cell r="E16">
            <v>12</v>
          </cell>
          <cell r="F16">
            <v>60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84</v>
          </cell>
          <cell r="D17">
            <v>10</v>
          </cell>
          <cell r="E17">
            <v>12</v>
          </cell>
          <cell r="F17">
            <v>60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13</v>
          </cell>
          <cell r="D20">
            <v>5</v>
          </cell>
          <cell r="E20">
            <v>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6</v>
          </cell>
          <cell r="D21">
            <v>2</v>
          </cell>
          <cell r="E21">
            <v>1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7</v>
          </cell>
          <cell r="D22">
            <v>3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 GIA CAN THO"/>
    </sheetNames>
    <sheetDataSet>
      <sheetData sheetId="0">
        <row r="4">
          <cell r="A4" t="str">
            <v>Moùng</v>
          </cell>
        </row>
        <row r="5">
          <cell r="A5" t="str">
            <v>Moùng coät 10m - 10aa</v>
          </cell>
          <cell r="B5" t="str">
            <v>Moùng</v>
          </cell>
          <cell r="F5" t="str">
            <v>Laáy töø baûng tính</v>
          </cell>
        </row>
        <row r="6">
          <cell r="A6" t="str">
            <v>Moùng coät 10m - 10ab</v>
          </cell>
          <cell r="B6" t="str">
            <v>Moùng</v>
          </cell>
          <cell r="F6" t="str">
            <v>Laáy töø baûng tính</v>
          </cell>
        </row>
        <row r="7">
          <cell r="A7" t="str">
            <v>Moùng coät 10m - 10aa</v>
          </cell>
          <cell r="B7" t="str">
            <v>Moùng</v>
          </cell>
          <cell r="F7" t="str">
            <v>Laáy töø baûng tính</v>
          </cell>
        </row>
        <row r="8">
          <cell r="A8" t="str">
            <v>Moùng coät 12m - 12aa</v>
          </cell>
          <cell r="B8" t="str">
            <v>Moùng</v>
          </cell>
          <cell r="C8">
            <v>186000</v>
          </cell>
          <cell r="D8">
            <v>145190.878</v>
          </cell>
          <cell r="E8">
            <v>0</v>
          </cell>
          <cell r="F8" t="str">
            <v>Laáy töø baûng tính</v>
          </cell>
        </row>
        <row r="9">
          <cell r="A9" t="str">
            <v>Moùng coät 12m - 12bb</v>
          </cell>
          <cell r="B9" t="str">
            <v>Moùng</v>
          </cell>
          <cell r="C9">
            <v>398000</v>
          </cell>
          <cell r="D9">
            <v>210376.505</v>
          </cell>
          <cell r="E9">
            <v>0</v>
          </cell>
          <cell r="F9" t="str">
            <v>Laáy töø baûng tính</v>
          </cell>
        </row>
        <row r="10">
          <cell r="A10" t="str">
            <v>Moùng coät 14m - 14bb</v>
          </cell>
          <cell r="B10" t="str">
            <v>Moùng</v>
          </cell>
          <cell r="C10">
            <v>398000</v>
          </cell>
          <cell r="D10">
            <v>258226.895</v>
          </cell>
          <cell r="E10">
            <v>0</v>
          </cell>
          <cell r="F10" t="str">
            <v>Laáy töø baûng tính</v>
          </cell>
        </row>
        <row r="11">
          <cell r="A11" t="str">
            <v>Moùng neo MN 12-4 </v>
          </cell>
          <cell r="B11" t="str">
            <v>caùi</v>
          </cell>
          <cell r="F11" t="str">
            <v>XN beâ toâng TÑöùc</v>
          </cell>
        </row>
        <row r="12">
          <cell r="A12" t="str">
            <v>Ñaø caûn BTCT 1,2 m</v>
          </cell>
          <cell r="B12" t="str">
            <v>caùi</v>
          </cell>
          <cell r="C12">
            <v>74000</v>
          </cell>
          <cell r="F12" t="str">
            <v>XN beâ toâng TÑöùc</v>
          </cell>
        </row>
        <row r="13">
          <cell r="A13" t="str">
            <v>Ñaø caûn BTCT 1,5 m</v>
          </cell>
          <cell r="B13" t="str">
            <v>caùi</v>
          </cell>
          <cell r="C13">
            <v>179000</v>
          </cell>
          <cell r="F13" t="str">
            <v>XN beâ toâng TÑöùc</v>
          </cell>
        </row>
        <row r="14">
          <cell r="A14" t="str">
            <v>Ñaø caûn BTCT 2,5 m</v>
          </cell>
          <cell r="B14" t="str">
            <v>caùi</v>
          </cell>
          <cell r="C14">
            <v>352000</v>
          </cell>
          <cell r="F14" t="str">
            <v>XN beâ toâng TÑöùc</v>
          </cell>
        </row>
        <row r="15">
          <cell r="A15" t="str">
            <v>Tieáp ñòa</v>
          </cell>
          <cell r="C15">
            <v>147248</v>
          </cell>
          <cell r="D15">
            <v>5115.90926136</v>
          </cell>
          <cell r="E15">
            <v>0</v>
          </cell>
          <cell r="F15" t="str">
            <v>Laáy töø baûng tính</v>
          </cell>
        </row>
        <row r="17">
          <cell r="A17" t="str">
            <v>Coät</v>
          </cell>
        </row>
        <row r="18">
          <cell r="A18" t="str">
            <v>Coät BTLT 6,5m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7,3m</v>
          </cell>
          <cell r="B19" t="str">
            <v>Coät</v>
          </cell>
          <cell r="F19" t="str">
            <v>XN beâ toâng TÑöùc</v>
          </cell>
        </row>
        <row r="20">
          <cell r="A20" t="str">
            <v>Coät BT vuoâng 7,5m</v>
          </cell>
          <cell r="B20" t="str">
            <v>Coät</v>
          </cell>
          <cell r="C20">
            <v>568000</v>
          </cell>
          <cell r="F20" t="str">
            <v>XN beâ toâng TÑöùc</v>
          </cell>
        </row>
        <row r="21">
          <cell r="A21" t="str">
            <v>Coät BTLT 8,4m</v>
          </cell>
          <cell r="B21" t="str">
            <v>Coät</v>
          </cell>
          <cell r="C21">
            <v>752000</v>
          </cell>
          <cell r="F21" t="str">
            <v>XN beâ toâng TÑöùc</v>
          </cell>
        </row>
        <row r="22">
          <cell r="A22" t="str">
            <v>Coät BTLT 9m</v>
          </cell>
          <cell r="B22" t="str">
            <v>Coät</v>
          </cell>
          <cell r="F22" t="str">
            <v>XN beâ toâng TÑöùc</v>
          </cell>
        </row>
        <row r="23">
          <cell r="A23" t="str">
            <v>Coät BTLT 10,5m</v>
          </cell>
          <cell r="B23" t="str">
            <v>Coät</v>
          </cell>
          <cell r="C23">
            <v>1313000</v>
          </cell>
          <cell r="F23" t="str">
            <v>XN beâ toâng TÑöùc</v>
          </cell>
        </row>
        <row r="24">
          <cell r="A24" t="str">
            <v>Coät BTLT 12m</v>
          </cell>
          <cell r="B24" t="str">
            <v>Coät</v>
          </cell>
          <cell r="C24">
            <v>1644000</v>
          </cell>
          <cell r="F24" t="str">
            <v>XN beâ toâng TÑöùc</v>
          </cell>
        </row>
        <row r="25">
          <cell r="A25" t="str">
            <v>Coät BTLT 14m</v>
          </cell>
          <cell r="B25" t="str">
            <v>Coät</v>
          </cell>
          <cell r="C25">
            <v>2772000</v>
          </cell>
          <cell r="F25" t="str">
            <v>XN beâ toâng TÑöùc</v>
          </cell>
        </row>
        <row r="26">
          <cell r="A26" t="str">
            <v>Coät BTLT 18m</v>
          </cell>
          <cell r="B26" t="str">
            <v>Coät</v>
          </cell>
          <cell r="F26" t="str">
            <v>XN beâ toâng TÑöùc</v>
          </cell>
        </row>
        <row r="27">
          <cell r="A27" t="str">
            <v>Coät BTLT 20m</v>
          </cell>
          <cell r="B27" t="str">
            <v>Coät</v>
          </cell>
          <cell r="C27">
            <v>6400000</v>
          </cell>
          <cell r="F27" t="str">
            <v>XN beâ toâng TÑöùc</v>
          </cell>
        </row>
        <row r="28">
          <cell r="A28" t="str">
            <v>Laép döïng coät BTLT 6,5m baèng TC</v>
          </cell>
          <cell r="B28" t="str">
            <v>Coät</v>
          </cell>
          <cell r="C28">
            <v>20790</v>
          </cell>
          <cell r="D28">
            <v>74917</v>
          </cell>
          <cell r="F28" t="str">
            <v>05-5211</v>
          </cell>
        </row>
        <row r="29">
          <cell r="A29" t="str">
            <v>Laép döïng coät BTLT 7,3m baèng TC</v>
          </cell>
          <cell r="B29" t="str">
            <v>Coät</v>
          </cell>
          <cell r="C29">
            <v>20790</v>
          </cell>
          <cell r="D29">
            <v>74917</v>
          </cell>
          <cell r="F29" t="str">
            <v>05-5211</v>
          </cell>
        </row>
        <row r="30">
          <cell r="A30" t="str">
            <v>Laép döïng coät BT vuoâng 7,5m baèng TC</v>
          </cell>
          <cell r="B30" t="str">
            <v>Coät</v>
          </cell>
          <cell r="C30">
            <v>20790</v>
          </cell>
          <cell r="D30">
            <v>74917</v>
          </cell>
          <cell r="F30" t="str">
            <v>05-5211</v>
          </cell>
        </row>
        <row r="31">
          <cell r="A31" t="str">
            <v>Laép döïng coät BTLT 8,4m baèng TC</v>
          </cell>
          <cell r="B31" t="str">
            <v>Coät</v>
          </cell>
          <cell r="C31">
            <v>20790</v>
          </cell>
          <cell r="D31">
            <v>80605</v>
          </cell>
          <cell r="F31" t="str">
            <v>05-5212</v>
          </cell>
        </row>
        <row r="32">
          <cell r="A32" t="str">
            <v>Laép döïng coät BTLT 9m baèng TC</v>
          </cell>
          <cell r="B32" t="str">
            <v>Coät</v>
          </cell>
          <cell r="C32">
            <v>20790</v>
          </cell>
          <cell r="D32">
            <v>80605</v>
          </cell>
          <cell r="F32" t="str">
            <v>05-5212</v>
          </cell>
        </row>
        <row r="33">
          <cell r="A33" t="str">
            <v>Laép döïng coät BTLT 10,5m baèng TC</v>
          </cell>
          <cell r="B33" t="str">
            <v>Coät</v>
          </cell>
          <cell r="C33">
            <v>20790</v>
          </cell>
          <cell r="D33">
            <v>86293</v>
          </cell>
          <cell r="F33" t="str">
            <v>05-5213</v>
          </cell>
        </row>
        <row r="34">
          <cell r="A34" t="str">
            <v>Laép döïng coät BTLT 12m baèng TC</v>
          </cell>
          <cell r="B34" t="str">
            <v>Coät</v>
          </cell>
          <cell r="C34">
            <v>20790</v>
          </cell>
          <cell r="D34">
            <v>86293</v>
          </cell>
          <cell r="F34" t="str">
            <v>05-5213</v>
          </cell>
        </row>
        <row r="35">
          <cell r="A35" t="str">
            <v>Laép döïng coät BTLT 14m baèng TC</v>
          </cell>
          <cell r="B35" t="str">
            <v>Coät</v>
          </cell>
          <cell r="C35">
            <v>20790</v>
          </cell>
          <cell r="D35">
            <v>107419</v>
          </cell>
          <cell r="F35" t="str">
            <v>05-5214</v>
          </cell>
        </row>
        <row r="36">
          <cell r="A36" t="str">
            <v>Laép döïng coät BTLT 18m baèng TC</v>
          </cell>
          <cell r="B36" t="str">
            <v>Coät</v>
          </cell>
          <cell r="C36">
            <v>24448</v>
          </cell>
          <cell r="D36">
            <v>152271</v>
          </cell>
          <cell r="F36" t="str">
            <v>05-5216</v>
          </cell>
        </row>
        <row r="37">
          <cell r="A37" t="str">
            <v>Laép döïng coät BTLT 20m baèng TC</v>
          </cell>
          <cell r="B37" t="str">
            <v>Coät</v>
          </cell>
          <cell r="C37">
            <v>24448</v>
          </cell>
          <cell r="D37">
            <v>177460</v>
          </cell>
          <cell r="F37" t="str">
            <v>05-5217</v>
          </cell>
        </row>
        <row r="38">
          <cell r="A38" t="str">
            <v>02-1461</v>
          </cell>
          <cell r="B38" t="str">
            <v>taán</v>
          </cell>
          <cell r="D38">
            <v>140241</v>
          </cell>
          <cell r="F38" t="str">
            <v>V/c coät BTLT cöï ly 100m</v>
          </cell>
        </row>
        <row r="39">
          <cell r="A39" t="str">
            <v>02-1462</v>
          </cell>
          <cell r="B39" t="str">
            <v>taán</v>
          </cell>
          <cell r="D39">
            <v>131705</v>
          </cell>
          <cell r="F39" t="str">
            <v>V/c coät BTLT cöï ly 300m</v>
          </cell>
        </row>
        <row r="40">
          <cell r="A40" t="str">
            <v>02-1463</v>
          </cell>
          <cell r="B40" t="str">
            <v>taán</v>
          </cell>
          <cell r="D40">
            <v>129940</v>
          </cell>
          <cell r="F40" t="str">
            <v>V/c coät BTLT cöï ly 500m</v>
          </cell>
        </row>
        <row r="41">
          <cell r="A41" t="str">
            <v>02-1464</v>
          </cell>
          <cell r="B41" t="str">
            <v>taán</v>
          </cell>
          <cell r="D41">
            <v>128762</v>
          </cell>
          <cell r="F41" t="str">
            <v>V/c coät BTLT cöï ly &gt;500m</v>
          </cell>
        </row>
        <row r="43">
          <cell r="A43" t="str">
            <v>Xaø</v>
          </cell>
        </row>
        <row r="44">
          <cell r="A44" t="str">
            <v>Xaø LBFCO phaân ñoaïn 3 pha</v>
          </cell>
          <cell r="B44" t="str">
            <v>boä</v>
          </cell>
          <cell r="C44">
            <v>597776.898</v>
          </cell>
          <cell r="D44">
            <v>52267.285839599994</v>
          </cell>
          <cell r="E44">
            <v>0</v>
          </cell>
          <cell r="F44" t="str">
            <v>Baûng tính</v>
          </cell>
        </row>
        <row r="45">
          <cell r="A45" t="str">
            <v>Xaø LBFCO phaân ñoaïn 1 pha</v>
          </cell>
          <cell r="B45" t="str">
            <v>boä</v>
          </cell>
          <cell r="F45" t="str">
            <v>Baûng tính</v>
          </cell>
        </row>
        <row r="46">
          <cell r="A46" t="str">
            <v>Xaø XÑT-2</v>
          </cell>
          <cell r="B46" t="str">
            <v>boä</v>
          </cell>
          <cell r="C46">
            <v>258333.56</v>
          </cell>
          <cell r="D46">
            <v>29987.000738400002</v>
          </cell>
          <cell r="E46">
            <v>0</v>
          </cell>
          <cell r="F46" t="str">
            <v>Baûng tính</v>
          </cell>
        </row>
        <row r="47">
          <cell r="A47" t="str">
            <v>Laép ñaët boä xaø XÑT-2 treân coät BT ly taâm</v>
          </cell>
          <cell r="B47" t="str">
            <v>boä</v>
          </cell>
          <cell r="D47">
            <v>17806</v>
          </cell>
          <cell r="F47" t="str">
            <v>05-6021</v>
          </cell>
        </row>
        <row r="48">
          <cell r="A48" t="str">
            <v>Laép ñaët boä xaø XÑL treân coät BT ly taâm</v>
          </cell>
          <cell r="B48" t="str">
            <v>boä</v>
          </cell>
          <cell r="D48">
            <v>17806</v>
          </cell>
          <cell r="F48" t="str">
            <v>05-6021</v>
          </cell>
        </row>
        <row r="49">
          <cell r="A49" t="str">
            <v>Xaø XÑG-2</v>
          </cell>
          <cell r="B49" t="str">
            <v>boä</v>
          </cell>
          <cell r="C49">
            <v>516667.12</v>
          </cell>
          <cell r="D49">
            <v>37434.8420448</v>
          </cell>
          <cell r="E49">
            <v>0</v>
          </cell>
        </row>
        <row r="50">
          <cell r="A50" t="str">
            <v>Laép ñaët boä xaø XÑG-2 treân coät BT ly taâm</v>
          </cell>
          <cell r="B50" t="str">
            <v>boä</v>
          </cell>
          <cell r="D50">
            <v>23999</v>
          </cell>
          <cell r="F50" t="str">
            <v>05-6031</v>
          </cell>
        </row>
        <row r="51">
          <cell r="A51" t="str">
            <v>Laép ñaët boä xaø XÑGL treân coät BT ly taâm</v>
          </cell>
          <cell r="B51" t="str">
            <v>boä</v>
          </cell>
          <cell r="D51">
            <v>23999</v>
          </cell>
          <cell r="F51" t="str">
            <v>05-6031</v>
          </cell>
        </row>
        <row r="52">
          <cell r="A52" t="str">
            <v>Xaø XNG-2</v>
          </cell>
          <cell r="B52" t="str">
            <v>boä</v>
          </cell>
          <cell r="C52">
            <v>516667.12</v>
          </cell>
          <cell r="D52">
            <v>51861.5514768</v>
          </cell>
          <cell r="E52">
            <v>0</v>
          </cell>
        </row>
        <row r="53">
          <cell r="A53" t="str">
            <v>Laép ñaët boä xaø XNG-2 treân coät BT ly taâm</v>
          </cell>
          <cell r="B53" t="str">
            <v>boä</v>
          </cell>
          <cell r="D53">
            <v>31896</v>
          </cell>
          <cell r="F53" t="str">
            <v>05-6032</v>
          </cell>
        </row>
        <row r="54">
          <cell r="A54" t="str">
            <v>Xaø XNGR-2</v>
          </cell>
          <cell r="B54" t="str">
            <v>boä</v>
          </cell>
          <cell r="C54">
            <v>351303.12</v>
          </cell>
          <cell r="D54">
            <v>0</v>
          </cell>
          <cell r="E54">
            <v>0</v>
          </cell>
        </row>
        <row r="55">
          <cell r="A55" t="str">
            <v>Laép ñaët boä xaø XNGR-2 treân coät BT ly taâm</v>
          </cell>
          <cell r="B55" t="str">
            <v>boä</v>
          </cell>
          <cell r="D55">
            <v>38244</v>
          </cell>
          <cell r="F55" t="str">
            <v>05-6042</v>
          </cell>
        </row>
        <row r="56">
          <cell r="A56" t="str">
            <v>Chaèng xieân CX</v>
          </cell>
          <cell r="B56" t="str">
            <v>boä</v>
          </cell>
          <cell r="C56">
            <v>362607.22</v>
          </cell>
          <cell r="D56">
            <v>150027.18086599998</v>
          </cell>
          <cell r="E56">
            <v>0</v>
          </cell>
          <cell r="F56" t="str">
            <v>Baûng tính</v>
          </cell>
        </row>
        <row r="57">
          <cell r="A57" t="str">
            <v>Chaèng heïp CH</v>
          </cell>
          <cell r="B57" t="str">
            <v>boä</v>
          </cell>
          <cell r="C57" t="e">
            <v>#REF!</v>
          </cell>
          <cell r="D57" t="e">
            <v>#REF!</v>
          </cell>
          <cell r="E57" t="e">
            <v>#REF!</v>
          </cell>
          <cell r="F57" t="str">
            <v>Baûng tính</v>
          </cell>
        </row>
        <row r="58">
          <cell r="A58" t="str">
            <v>Chaèng xieân CXX</v>
          </cell>
          <cell r="B58" t="str">
            <v>boä</v>
          </cell>
          <cell r="C58">
            <v>339210.02252</v>
          </cell>
          <cell r="D58">
            <v>150486.620497</v>
          </cell>
          <cell r="E58">
            <v>1341.35212</v>
          </cell>
          <cell r="F58" t="str">
            <v>Baûng tính</v>
          </cell>
        </row>
        <row r="59">
          <cell r="A59" t="str">
            <v>Maùng che daây chaèng (keøm bu loâng)</v>
          </cell>
          <cell r="B59" t="str">
            <v>caùi</v>
          </cell>
          <cell r="C59">
            <v>5500</v>
          </cell>
        </row>
        <row r="61">
          <cell r="A61" t="str">
            <v>Daây söù phuï kieän</v>
          </cell>
        </row>
        <row r="62">
          <cell r="A62" t="str">
            <v>Daây daãn AC-35</v>
          </cell>
          <cell r="B62" t="str">
            <v>kg</v>
          </cell>
          <cell r="C62">
            <v>25000</v>
          </cell>
        </row>
        <row r="63">
          <cell r="A63" t="str">
            <v>Raûi caêng daây AC-35 baèng TC</v>
          </cell>
          <cell r="B63" t="str">
            <v>km</v>
          </cell>
          <cell r="C63">
            <v>226789</v>
          </cell>
          <cell r="D63">
            <v>198262</v>
          </cell>
          <cell r="F63" t="str">
            <v>06-6103</v>
          </cell>
        </row>
        <row r="64">
          <cell r="A64" t="str">
            <v>Daây daãn AC-50</v>
          </cell>
          <cell r="B64" t="str">
            <v>kg</v>
          </cell>
          <cell r="C64">
            <v>25000</v>
          </cell>
        </row>
        <row r="65">
          <cell r="A65" t="str">
            <v>Raûi caêng daây AC-50 baèng TC</v>
          </cell>
          <cell r="B65" t="str">
            <v>km</v>
          </cell>
          <cell r="C65">
            <v>227189</v>
          </cell>
          <cell r="D65">
            <v>261153</v>
          </cell>
          <cell r="F65" t="str">
            <v>06-6104</v>
          </cell>
        </row>
        <row r="66">
          <cell r="A66" t="str">
            <v>Daây daãn AC-70</v>
          </cell>
          <cell r="B66" t="str">
            <v>kg</v>
          </cell>
          <cell r="C66">
            <v>25000</v>
          </cell>
        </row>
        <row r="67">
          <cell r="A67" t="str">
            <v>Raûi caêng daây AC-70 baèng TC</v>
          </cell>
          <cell r="B67" t="str">
            <v>km</v>
          </cell>
          <cell r="C67">
            <v>227189</v>
          </cell>
          <cell r="D67">
            <v>348908</v>
          </cell>
          <cell r="F67" t="str">
            <v>06-6105</v>
          </cell>
        </row>
        <row r="68">
          <cell r="A68" t="str">
            <v>Daây daãn AC-95</v>
          </cell>
          <cell r="B68" t="str">
            <v>kg</v>
          </cell>
          <cell r="C68">
            <v>25000</v>
          </cell>
        </row>
        <row r="69">
          <cell r="A69" t="str">
            <v>Raûi caêng daây AC-95 baèng TC</v>
          </cell>
          <cell r="B69" t="str">
            <v>km</v>
          </cell>
          <cell r="C69">
            <v>227189</v>
          </cell>
          <cell r="D69">
            <v>475178</v>
          </cell>
          <cell r="F69" t="str">
            <v>06-6106</v>
          </cell>
        </row>
        <row r="70">
          <cell r="A70" t="str">
            <v>Daây daãn AC-120</v>
          </cell>
          <cell r="B70" t="str">
            <v>kg</v>
          </cell>
          <cell r="C70">
            <v>25000</v>
          </cell>
        </row>
        <row r="71">
          <cell r="A71" t="str">
            <v>Daây daãn AC-150</v>
          </cell>
          <cell r="B71" t="str">
            <v>kg</v>
          </cell>
          <cell r="C71">
            <v>25000</v>
          </cell>
        </row>
        <row r="72">
          <cell r="A72" t="str">
            <v>Daây daãn AC-185</v>
          </cell>
          <cell r="B72" t="str">
            <v>kg</v>
          </cell>
          <cell r="C72">
            <v>25000</v>
          </cell>
        </row>
        <row r="73">
          <cell r="A73" t="str">
            <v>Daây daãn AC-240</v>
          </cell>
          <cell r="B73" t="str">
            <v>kg</v>
          </cell>
          <cell r="C73">
            <v>25000</v>
          </cell>
        </row>
        <row r="74">
          <cell r="A74" t="str">
            <v>Raûi caêng daây AV-50 baèng TC</v>
          </cell>
          <cell r="B74" t="str">
            <v>km</v>
          </cell>
          <cell r="C74">
            <v>227189</v>
          </cell>
          <cell r="D74">
            <v>261153</v>
          </cell>
          <cell r="F74" t="str">
            <v>06-6104</v>
          </cell>
        </row>
        <row r="75">
          <cell r="A75" t="str">
            <v>Daây daãn A-16</v>
          </cell>
          <cell r="B75" t="str">
            <v>kg</v>
          </cell>
          <cell r="C75">
            <v>26627</v>
          </cell>
        </row>
        <row r="76">
          <cell r="A76" t="str">
            <v>Daây daãn A-25</v>
          </cell>
          <cell r="B76" t="str">
            <v>kg</v>
          </cell>
          <cell r="C76">
            <v>26462</v>
          </cell>
        </row>
        <row r="77">
          <cell r="A77" t="str">
            <v>Daây daãn A-35</v>
          </cell>
          <cell r="B77" t="str">
            <v>kg</v>
          </cell>
          <cell r="C77">
            <v>26361</v>
          </cell>
        </row>
        <row r="78">
          <cell r="A78" t="str">
            <v>Daây daãn A-50</v>
          </cell>
          <cell r="B78" t="str">
            <v>kg</v>
          </cell>
          <cell r="C78">
            <v>26260</v>
          </cell>
        </row>
        <row r="79">
          <cell r="A79" t="str">
            <v>Daây daãn A-70</v>
          </cell>
          <cell r="B79" t="str">
            <v>kg</v>
          </cell>
          <cell r="C79">
            <v>26158</v>
          </cell>
        </row>
        <row r="80">
          <cell r="A80" t="str">
            <v>Daây daãn A-95</v>
          </cell>
          <cell r="B80" t="str">
            <v>kg</v>
          </cell>
          <cell r="C80">
            <v>26058</v>
          </cell>
        </row>
        <row r="81">
          <cell r="A81" t="str">
            <v>Daây daãn A-120</v>
          </cell>
          <cell r="B81" t="str">
            <v>kg</v>
          </cell>
          <cell r="C81">
            <v>26100</v>
          </cell>
        </row>
        <row r="82">
          <cell r="A82" t="str">
            <v>Daây daãn A-150</v>
          </cell>
          <cell r="B82" t="str">
            <v>kg</v>
          </cell>
          <cell r="C82">
            <v>26048</v>
          </cell>
        </row>
        <row r="83">
          <cell r="A83" t="str">
            <v>Daây daãn A-185</v>
          </cell>
          <cell r="B83" t="str">
            <v>kg</v>
          </cell>
          <cell r="C83">
            <v>25996</v>
          </cell>
        </row>
        <row r="84">
          <cell r="A84" t="str">
            <v>Daây daãn A-240</v>
          </cell>
          <cell r="B84" t="str">
            <v>kg</v>
          </cell>
          <cell r="C84">
            <v>25944</v>
          </cell>
        </row>
        <row r="85">
          <cell r="A85" t="str">
            <v>Daây daãn A-300</v>
          </cell>
          <cell r="B85" t="str">
            <v>kg</v>
          </cell>
          <cell r="C85">
            <v>25892</v>
          </cell>
        </row>
        <row r="86">
          <cell r="A86" t="str">
            <v>Daây ñoàng traàn M-16 mm2</v>
          </cell>
          <cell r="B86" t="str">
            <v>kg</v>
          </cell>
          <cell r="C86">
            <v>30200</v>
          </cell>
        </row>
        <row r="87">
          <cell r="A87" t="str">
            <v>Daây ñoàng traàn M-25 mm2</v>
          </cell>
          <cell r="B87" t="str">
            <v>kg</v>
          </cell>
          <cell r="C87">
            <v>30000</v>
          </cell>
        </row>
        <row r="88">
          <cell r="A88" t="str">
            <v>Daây ñoàng traàn M-35 mm2</v>
          </cell>
          <cell r="B88" t="str">
            <v>kg</v>
          </cell>
          <cell r="C88">
            <v>29818</v>
          </cell>
        </row>
        <row r="89">
          <cell r="A89" t="str">
            <v>Daây ñoàng traàn M-50 mm2</v>
          </cell>
          <cell r="B89" t="str">
            <v>kg</v>
          </cell>
          <cell r="C89">
            <v>29600</v>
          </cell>
        </row>
        <row r="90">
          <cell r="A90" t="str">
            <v>Daây ñoàng traàn M-70 mm2</v>
          </cell>
          <cell r="B90" t="str">
            <v>kg</v>
          </cell>
          <cell r="C90">
            <v>29500</v>
          </cell>
        </row>
        <row r="91">
          <cell r="A91" t="str">
            <v>Daây ñoàng traàn M-95 mm2</v>
          </cell>
          <cell r="B91" t="str">
            <v>kg</v>
          </cell>
          <cell r="C91">
            <v>29400</v>
          </cell>
        </row>
        <row r="92">
          <cell r="A92" t="str">
            <v>Daây ñoàng traàn M-120 mm2</v>
          </cell>
          <cell r="B92" t="str">
            <v>kg</v>
          </cell>
          <cell r="C92">
            <v>30000</v>
          </cell>
        </row>
        <row r="93">
          <cell r="A93" t="str">
            <v>Daây ñoàng traàn M-150 mm2</v>
          </cell>
          <cell r="B93" t="str">
            <v>kg</v>
          </cell>
          <cell r="C93">
            <v>29900</v>
          </cell>
        </row>
        <row r="94">
          <cell r="A94" t="str">
            <v>Daây ñoàng traàn M-180 mm2</v>
          </cell>
          <cell r="B94" t="str">
            <v>kg</v>
          </cell>
          <cell r="C94">
            <v>29800</v>
          </cell>
        </row>
        <row r="95">
          <cell r="A95" t="str">
            <v>Daây ñoàng traàn M-240 mm2</v>
          </cell>
          <cell r="B95" t="str">
            <v>kg</v>
          </cell>
          <cell r="C95">
            <v>29700</v>
          </cell>
        </row>
        <row r="96">
          <cell r="A96" t="str">
            <v>Daây ñoàng traàn M-300 mm2</v>
          </cell>
          <cell r="B96" t="str">
            <v>kg</v>
          </cell>
          <cell r="C96">
            <v>29600</v>
          </cell>
        </row>
        <row r="97">
          <cell r="A97" t="str">
            <v>Caùch ñieän</v>
          </cell>
        </row>
        <row r="98">
          <cell r="A98" t="str">
            <v>Söù chaèng</v>
          </cell>
          <cell r="B98" t="str">
            <v>Caùi</v>
          </cell>
          <cell r="C98">
            <v>15500</v>
          </cell>
        </row>
        <row r="99">
          <cell r="A99" t="str">
            <v>Söù treo Polymer 24 kV</v>
          </cell>
          <cell r="B99" t="str">
            <v>Caùi</v>
          </cell>
        </row>
        <row r="100">
          <cell r="A100" t="str">
            <v>Söù ñöùng 6 kV</v>
          </cell>
          <cell r="B100" t="str">
            <v>boä</v>
          </cell>
          <cell r="C100">
            <v>32000</v>
          </cell>
        </row>
        <row r="101">
          <cell r="A101" t="str">
            <v>Söù ñöùng 10 kV</v>
          </cell>
          <cell r="B101" t="str">
            <v>boä</v>
          </cell>
          <cell r="C101">
            <v>32000</v>
          </cell>
        </row>
        <row r="102">
          <cell r="A102" t="str">
            <v>Söù ñöùng 15 kV</v>
          </cell>
          <cell r="B102" t="str">
            <v>boä</v>
          </cell>
          <cell r="C102">
            <v>35000</v>
          </cell>
        </row>
        <row r="103">
          <cell r="A103" t="str">
            <v>Söù ñöùng 22 kV</v>
          </cell>
          <cell r="B103" t="str">
            <v>boä</v>
          </cell>
          <cell r="C103">
            <v>50000</v>
          </cell>
        </row>
        <row r="104">
          <cell r="A104" t="str">
            <v>Ty söù ñöùng</v>
          </cell>
          <cell r="B104" t="str">
            <v>boä</v>
          </cell>
          <cell r="C104">
            <v>5000</v>
          </cell>
        </row>
        <row r="105">
          <cell r="A105" t="str">
            <v>Söù ñöùng 35 kV</v>
          </cell>
          <cell r="B105" t="str">
            <v>boä</v>
          </cell>
          <cell r="C105">
            <v>125000</v>
          </cell>
        </row>
        <row r="106">
          <cell r="A106" t="str">
            <v>Söù ñöùng 35 kV (ty maï)</v>
          </cell>
          <cell r="B106" t="str">
            <v>boä</v>
          </cell>
          <cell r="C106">
            <v>134000</v>
          </cell>
        </row>
        <row r="107">
          <cell r="A107" t="str">
            <v>Chaân söù ñænh</v>
          </cell>
          <cell r="B107" t="str">
            <v>Caùi</v>
          </cell>
        </row>
        <row r="108">
          <cell r="A108" t="str">
            <v>Söù haï oáng chæ +Rack 1söù+bulon</v>
          </cell>
          <cell r="B108" t="str">
            <v>boä</v>
          </cell>
          <cell r="C108">
            <v>17851.9</v>
          </cell>
          <cell r="D108">
            <v>882.9</v>
          </cell>
          <cell r="E108">
            <v>0</v>
          </cell>
        </row>
        <row r="109">
          <cell r="A109" t="str">
            <v>Söù oáng chæ haï theá</v>
          </cell>
          <cell r="B109" t="str">
            <v>cuïc</v>
          </cell>
          <cell r="C109">
            <v>2497</v>
          </cell>
        </row>
        <row r="110">
          <cell r="A110" t="str">
            <v>Rack 1 söù</v>
          </cell>
          <cell r="B110" t="str">
            <v>boä</v>
          </cell>
          <cell r="C110">
            <v>7333</v>
          </cell>
        </row>
        <row r="111">
          <cell r="A111" t="str">
            <v>Rack 2 söù</v>
          </cell>
          <cell r="B111" t="str">
            <v>boä</v>
          </cell>
          <cell r="C111">
            <v>22000</v>
          </cell>
        </row>
        <row r="112">
          <cell r="A112" t="str">
            <v>Rack 3 söù</v>
          </cell>
          <cell r="B112" t="str">
            <v>boä</v>
          </cell>
          <cell r="C112">
            <v>30800</v>
          </cell>
        </row>
        <row r="113">
          <cell r="A113" t="str">
            <v>Rack 4 söù</v>
          </cell>
          <cell r="B113" t="str">
            <v>boä</v>
          </cell>
          <cell r="C113">
            <v>32571</v>
          </cell>
        </row>
        <row r="114">
          <cell r="A114" t="str">
            <v>Bulon</v>
          </cell>
        </row>
        <row r="115">
          <cell r="A115" t="str">
            <v>Bulon: M12 x 50</v>
          </cell>
          <cell r="B115" t="str">
            <v>boä</v>
          </cell>
          <cell r="C115">
            <v>1100</v>
          </cell>
        </row>
        <row r="117">
          <cell r="A117" t="str">
            <v>Bulon: M16 x 50</v>
          </cell>
          <cell r="B117" t="str">
            <v>boä</v>
          </cell>
          <cell r="C117">
            <v>2300</v>
          </cell>
        </row>
        <row r="118">
          <cell r="A118" t="str">
            <v>Bulon: M16 x 70</v>
          </cell>
          <cell r="B118" t="str">
            <v>boä</v>
          </cell>
          <cell r="C118">
            <v>2800</v>
          </cell>
        </row>
        <row r="119">
          <cell r="A119" t="str">
            <v>Bulon: M16 x 100</v>
          </cell>
          <cell r="B119" t="str">
            <v>boä</v>
          </cell>
          <cell r="C119">
            <v>2900</v>
          </cell>
        </row>
        <row r="120">
          <cell r="A120" t="str">
            <v>Bulon: M16 x 120</v>
          </cell>
          <cell r="B120" t="str">
            <v>boä</v>
          </cell>
          <cell r="C120">
            <v>3300</v>
          </cell>
        </row>
        <row r="121">
          <cell r="A121" t="str">
            <v>Bulon: M16 x 150</v>
          </cell>
          <cell r="B121" t="str">
            <v>boä</v>
          </cell>
          <cell r="C121">
            <v>3800</v>
          </cell>
        </row>
        <row r="122">
          <cell r="A122" t="str">
            <v>Bulon: M16 x 175</v>
          </cell>
          <cell r="B122" t="str">
            <v>boä</v>
          </cell>
          <cell r="C122">
            <v>4200</v>
          </cell>
        </row>
        <row r="123">
          <cell r="A123" t="str">
            <v>Bulon: M16 x 200</v>
          </cell>
          <cell r="B123" t="str">
            <v>boä</v>
          </cell>
          <cell r="C123">
            <v>4600</v>
          </cell>
        </row>
        <row r="124">
          <cell r="A124" t="str">
            <v>Bulon: M16 x 250</v>
          </cell>
          <cell r="B124" t="str">
            <v>boä</v>
          </cell>
          <cell r="C124">
            <v>5400</v>
          </cell>
        </row>
        <row r="125">
          <cell r="A125" t="str">
            <v>Bulon: M16 x 280</v>
          </cell>
          <cell r="B125" t="str">
            <v>boä</v>
          </cell>
          <cell r="C125">
            <v>6200</v>
          </cell>
        </row>
        <row r="126">
          <cell r="A126" t="str">
            <v>Bulon maét M16 x 300</v>
          </cell>
          <cell r="B126" t="str">
            <v>boä</v>
          </cell>
          <cell r="C126">
            <v>9460</v>
          </cell>
        </row>
        <row r="127">
          <cell r="A127" t="str">
            <v>Bulon: M16 x 300</v>
          </cell>
          <cell r="B127" t="str">
            <v>boä</v>
          </cell>
          <cell r="C127">
            <v>6200</v>
          </cell>
        </row>
        <row r="128">
          <cell r="A128" t="str">
            <v>Bulon: M16 x 350</v>
          </cell>
          <cell r="B128" t="str">
            <v>boä</v>
          </cell>
          <cell r="C128">
            <v>8800</v>
          </cell>
        </row>
        <row r="129">
          <cell r="A129" t="str">
            <v>Bulon: M16 x 400</v>
          </cell>
          <cell r="B129" t="str">
            <v>boä</v>
          </cell>
          <cell r="C129">
            <v>7500</v>
          </cell>
        </row>
        <row r="130">
          <cell r="A130" t="str">
            <v>Bulon: M16 x 450</v>
          </cell>
          <cell r="B130" t="str">
            <v>boä</v>
          </cell>
          <cell r="C130">
            <v>8200</v>
          </cell>
        </row>
        <row r="131">
          <cell r="A131" t="str">
            <v>Bulon: M20 x 45</v>
          </cell>
          <cell r="B131" t="str">
            <v>boä</v>
          </cell>
          <cell r="C131">
            <v>3900</v>
          </cell>
        </row>
        <row r="132">
          <cell r="A132" t="str">
            <v>Bulon: M20 x 60</v>
          </cell>
          <cell r="B132" t="str">
            <v>boä</v>
          </cell>
          <cell r="C132">
            <v>4300</v>
          </cell>
        </row>
        <row r="133">
          <cell r="A133" t="str">
            <v>Bulon: M20 x 70</v>
          </cell>
          <cell r="B133" t="str">
            <v>boä</v>
          </cell>
          <cell r="C133">
            <v>4700</v>
          </cell>
        </row>
        <row r="134">
          <cell r="A134" t="str">
            <v>Bulon: M20 x 100</v>
          </cell>
          <cell r="B134" t="str">
            <v>boä</v>
          </cell>
          <cell r="C134">
            <v>6300</v>
          </cell>
        </row>
        <row r="135">
          <cell r="A135" t="str">
            <v>Bulon: M20 x 120</v>
          </cell>
          <cell r="B135" t="str">
            <v>boä</v>
          </cell>
          <cell r="C135">
            <v>5800</v>
          </cell>
        </row>
        <row r="136">
          <cell r="A136" t="str">
            <v>Bulon: M20 x 150</v>
          </cell>
          <cell r="B136" t="str">
            <v>boä</v>
          </cell>
          <cell r="C136">
            <v>6400</v>
          </cell>
        </row>
        <row r="137">
          <cell r="A137" t="str">
            <v>Bulon: M20 x 200</v>
          </cell>
          <cell r="B137" t="str">
            <v>boä</v>
          </cell>
          <cell r="C137">
            <v>7500</v>
          </cell>
        </row>
        <row r="138">
          <cell r="A138" t="str">
            <v>Bulon: M20 x 250</v>
          </cell>
          <cell r="B138" t="str">
            <v>boä</v>
          </cell>
          <cell r="C138">
            <v>8500</v>
          </cell>
        </row>
        <row r="139">
          <cell r="A139" t="str">
            <v>Bulon: M20 x 300</v>
          </cell>
          <cell r="B139" t="str">
            <v>boä</v>
          </cell>
          <cell r="C139">
            <v>9500</v>
          </cell>
        </row>
        <row r="140">
          <cell r="A140" t="str">
            <v>Bulon: M20 x 350</v>
          </cell>
          <cell r="B140" t="str">
            <v>boä</v>
          </cell>
          <cell r="C140">
            <v>10500</v>
          </cell>
        </row>
        <row r="141">
          <cell r="A141" t="str">
            <v>Bulon: M20 x 400</v>
          </cell>
          <cell r="B141" t="str">
            <v>boä</v>
          </cell>
          <cell r="C141">
            <v>11500</v>
          </cell>
        </row>
        <row r="142">
          <cell r="A142" t="str">
            <v>Bulon: M20 x 500</v>
          </cell>
          <cell r="B142" t="str">
            <v>boä</v>
          </cell>
          <cell r="C142">
            <v>13500</v>
          </cell>
        </row>
        <row r="143">
          <cell r="A143" t="str">
            <v>Bulon: M22 x 80</v>
          </cell>
          <cell r="B143" t="str">
            <v>boä</v>
          </cell>
          <cell r="C143">
            <v>6000</v>
          </cell>
        </row>
        <row r="144">
          <cell r="A144" t="str">
            <v>Bulon: M22 x 100</v>
          </cell>
          <cell r="B144" t="str">
            <v>boä</v>
          </cell>
          <cell r="C144">
            <v>6500</v>
          </cell>
        </row>
        <row r="145">
          <cell r="A145" t="str">
            <v>Bulon: M22 x 120</v>
          </cell>
          <cell r="B145" t="str">
            <v>boä</v>
          </cell>
          <cell r="C145">
            <v>7000</v>
          </cell>
        </row>
        <row r="146">
          <cell r="A146" t="str">
            <v>Bulon: M22 x 150</v>
          </cell>
          <cell r="B146" t="str">
            <v>boä</v>
          </cell>
          <cell r="C146">
            <v>7700</v>
          </cell>
        </row>
        <row r="147">
          <cell r="A147" t="str">
            <v>Bulon: M22 x 180</v>
          </cell>
          <cell r="B147" t="str">
            <v>boä</v>
          </cell>
          <cell r="C147">
            <v>8400</v>
          </cell>
        </row>
        <row r="148">
          <cell r="A148" t="str">
            <v>Bulon: M22 x 200</v>
          </cell>
          <cell r="B148" t="str">
            <v>boä</v>
          </cell>
          <cell r="C148">
            <v>9000</v>
          </cell>
        </row>
        <row r="149">
          <cell r="A149" t="str">
            <v>Bulon: M22 x 250</v>
          </cell>
          <cell r="B149" t="str">
            <v>boä</v>
          </cell>
          <cell r="C149">
            <v>10200</v>
          </cell>
        </row>
        <row r="150">
          <cell r="A150" t="str">
            <v>Bulon: M22 x 300</v>
          </cell>
          <cell r="B150" t="str">
            <v>boä</v>
          </cell>
          <cell r="C150">
            <v>11500</v>
          </cell>
        </row>
        <row r="151">
          <cell r="A151" t="str">
            <v>Bulon: M22 x 350</v>
          </cell>
          <cell r="B151" t="str">
            <v>boä</v>
          </cell>
          <cell r="C151">
            <v>12200</v>
          </cell>
        </row>
        <row r="152">
          <cell r="A152" t="str">
            <v>Bulon: M22 x 400</v>
          </cell>
          <cell r="B152" t="str">
            <v>boä</v>
          </cell>
          <cell r="C152">
            <v>13700</v>
          </cell>
        </row>
        <row r="153">
          <cell r="A153" t="str">
            <v>Bulon: M22 x 450</v>
          </cell>
          <cell r="B153" t="str">
            <v>boä</v>
          </cell>
          <cell r="C153">
            <v>15300</v>
          </cell>
        </row>
        <row r="154">
          <cell r="A154" t="str">
            <v>Bulon: M22 x 500</v>
          </cell>
          <cell r="B154" t="str">
            <v>boä</v>
          </cell>
          <cell r="C154">
            <v>17300</v>
          </cell>
        </row>
        <row r="155">
          <cell r="A155" t="str">
            <v>Bulon: M22 x 600</v>
          </cell>
          <cell r="B155" t="str">
            <v>boä</v>
          </cell>
          <cell r="C155">
            <v>19000</v>
          </cell>
        </row>
        <row r="156">
          <cell r="A156" t="str">
            <v>Bulon: M22 x 650</v>
          </cell>
          <cell r="B156" t="str">
            <v>boä</v>
          </cell>
          <cell r="C156">
            <v>20000</v>
          </cell>
        </row>
        <row r="157">
          <cell r="A157" t="str">
            <v>Bulon: M22 x 700</v>
          </cell>
          <cell r="B157" t="str">
            <v>boä</v>
          </cell>
          <cell r="C157">
            <v>22000</v>
          </cell>
        </row>
        <row r="176">
          <cell r="A176" t="str">
            <v>Phuï kieän</v>
          </cell>
        </row>
        <row r="177">
          <cell r="A177" t="str">
            <v>Keïp Splitbolt</v>
          </cell>
          <cell r="B177" t="str">
            <v>Caùi</v>
          </cell>
          <cell r="C177">
            <v>8000</v>
          </cell>
        </row>
        <row r="178">
          <cell r="A178" t="str">
            <v>Keïp 3 bulon</v>
          </cell>
          <cell r="B178" t="str">
            <v>Caùi</v>
          </cell>
          <cell r="C178">
            <v>9000</v>
          </cell>
        </row>
        <row r="179">
          <cell r="A179" t="str">
            <v>Keïp coïc noái ñaát</v>
          </cell>
          <cell r="B179" t="str">
            <v>Caùi</v>
          </cell>
          <cell r="C179">
            <v>3000</v>
          </cell>
        </row>
        <row r="180">
          <cell r="A180" t="str">
            <v>OÁng noái daây</v>
          </cell>
          <cell r="B180" t="str">
            <v>oáng</v>
          </cell>
        </row>
        <row r="181">
          <cell r="A181" t="str">
            <v>Vong treo ñaàu troøn VT-7</v>
          </cell>
          <cell r="B181" t="str">
            <v>boä</v>
          </cell>
          <cell r="C181">
            <v>4762</v>
          </cell>
          <cell r="F181" t="str">
            <v>VT7</v>
          </cell>
        </row>
        <row r="182">
          <cell r="A182" t="str">
            <v>Vong treo ñaàu troøn VT-10</v>
          </cell>
          <cell r="B182" t="str">
            <v>boä</v>
          </cell>
          <cell r="C182">
            <v>5714</v>
          </cell>
          <cell r="F182" t="str">
            <v>VT10</v>
          </cell>
        </row>
        <row r="183">
          <cell r="A183" t="str">
            <v>Vong treo ñaàu troøn VT-12</v>
          </cell>
          <cell r="B183" t="str">
            <v>boä</v>
          </cell>
          <cell r="C183">
            <v>8571</v>
          </cell>
          <cell r="F183" t="str">
            <v>VT12</v>
          </cell>
        </row>
        <row r="184">
          <cell r="A184" t="str">
            <v>Maét noái ñôn MN 1-7</v>
          </cell>
          <cell r="B184" t="str">
            <v>boä</v>
          </cell>
          <cell r="C184">
            <v>6476</v>
          </cell>
          <cell r="F184" t="str">
            <v>MN 1-7</v>
          </cell>
        </row>
        <row r="185">
          <cell r="A185" t="str">
            <v>Maét noái ñôn MN 1-10</v>
          </cell>
          <cell r="B185" t="str">
            <v>Caùi</v>
          </cell>
          <cell r="C185">
            <v>11143</v>
          </cell>
          <cell r="F185" t="str">
            <v>MN 1-10</v>
          </cell>
        </row>
        <row r="186">
          <cell r="A186" t="str">
            <v>Maét noái ñôn MN 1-12</v>
          </cell>
          <cell r="B186" t="str">
            <v>Caùi</v>
          </cell>
          <cell r="C186">
            <v>16286</v>
          </cell>
          <cell r="F186" t="str">
            <v>MN 1-12</v>
          </cell>
        </row>
        <row r="187">
          <cell r="A187" t="str">
            <v>Maét noái keùp MN 2-7</v>
          </cell>
          <cell r="B187" t="str">
            <v>Caùi</v>
          </cell>
          <cell r="C187">
            <v>9048</v>
          </cell>
          <cell r="F187" t="str">
            <v>MN 2-7</v>
          </cell>
        </row>
        <row r="188">
          <cell r="A188" t="str">
            <v>Maét noái keùp MN 2-10</v>
          </cell>
          <cell r="B188" t="str">
            <v>Caùi</v>
          </cell>
          <cell r="C188">
            <v>14762</v>
          </cell>
          <cell r="F188" t="str">
            <v>MN 2-10</v>
          </cell>
        </row>
        <row r="189">
          <cell r="A189" t="str">
            <v>Maét noái keùp MN 2-12</v>
          </cell>
          <cell r="B189" t="str">
            <v>Caùi</v>
          </cell>
          <cell r="C189">
            <v>19510</v>
          </cell>
          <cell r="F189" t="str">
            <v>MN 2-12</v>
          </cell>
        </row>
        <row r="190">
          <cell r="A190" t="str">
            <v>Khoaù ñôõ daây D -357</v>
          </cell>
          <cell r="B190" t="str">
            <v>Caùi</v>
          </cell>
          <cell r="C190">
            <v>22762</v>
          </cell>
          <cell r="F190" t="str">
            <v>D -357</v>
          </cell>
        </row>
        <row r="191">
          <cell r="A191" t="str">
            <v>Khoaù ñôõ daây D -912</v>
          </cell>
          <cell r="B191" t="str">
            <v>Caùi</v>
          </cell>
          <cell r="C191">
            <v>24657</v>
          </cell>
          <cell r="F191" t="str">
            <v>D -912</v>
          </cell>
        </row>
        <row r="192">
          <cell r="A192" t="str">
            <v>Khoaù ñôõ daây D -159</v>
          </cell>
          <cell r="B192" t="str">
            <v>Caùi</v>
          </cell>
          <cell r="C192">
            <v>38000</v>
          </cell>
          <cell r="F192" t="str">
            <v>D -159</v>
          </cell>
        </row>
        <row r="193">
          <cell r="A193" t="str">
            <v>Khoaù neùo daây D -357</v>
          </cell>
          <cell r="B193" t="str">
            <v>Caùi</v>
          </cell>
          <cell r="F193" t="str">
            <v>N -357 </v>
          </cell>
        </row>
        <row r="194">
          <cell r="A194" t="str">
            <v>Khoaù neùo daây D -912</v>
          </cell>
          <cell r="B194" t="str">
            <v>Caùi</v>
          </cell>
          <cell r="F194" t="str">
            <v>N -912</v>
          </cell>
        </row>
        <row r="195">
          <cell r="A195" t="str">
            <v>Khoaù neùo daây D -159</v>
          </cell>
          <cell r="B195" t="str">
            <v>Caùi</v>
          </cell>
          <cell r="F195" t="str">
            <v>N -158</v>
          </cell>
        </row>
        <row r="196">
          <cell r="A196" t="str">
            <v>Moùc treo chöõ U(ma ní) MT-7</v>
          </cell>
          <cell r="B196" t="str">
            <v>Caùi</v>
          </cell>
          <cell r="F196" t="str">
            <v>MT -7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96"/>
  <sheetViews>
    <sheetView showZeros="0" tabSelected="1" zoomScale="90" zoomScaleNormal="90" zoomScalePageLayoutView="0" workbookViewId="0" topLeftCell="A1">
      <selection activeCell="X93" sqref="X93"/>
    </sheetView>
  </sheetViews>
  <sheetFormatPr defaultColWidth="8.88671875" defaultRowHeight="15"/>
  <cols>
    <col min="1" max="1" width="3.10546875" style="18" customWidth="1"/>
    <col min="2" max="2" width="17.10546875" style="18" customWidth="1"/>
    <col min="3" max="4" width="5.99609375" style="18" customWidth="1"/>
    <col min="5" max="5" width="5.21484375" style="18" customWidth="1"/>
    <col min="6" max="6" width="4.3359375" style="18" customWidth="1"/>
    <col min="7" max="7" width="3.77734375" style="49" customWidth="1"/>
    <col min="8" max="8" width="5.21484375" style="18" customWidth="1"/>
    <col min="9" max="11" width="5.99609375" style="18" customWidth="1"/>
    <col min="12" max="12" width="4.4453125" style="24" customWidth="1"/>
    <col min="13" max="13" width="4.6640625" style="18" customWidth="1"/>
    <col min="14" max="14" width="5.21484375" style="18" customWidth="1"/>
    <col min="15" max="15" width="4.6640625" style="18" customWidth="1"/>
    <col min="16" max="16" width="3.88671875" style="18" customWidth="1"/>
    <col min="17" max="17" width="4.77734375" style="18" customWidth="1"/>
    <col min="18" max="18" width="5.3359375" style="18" customWidth="1"/>
    <col min="19" max="19" width="5.4453125" style="18" customWidth="1"/>
    <col min="20" max="20" width="5.4453125" style="80" hidden="1" customWidth="1"/>
    <col min="21" max="22" width="0" style="18" hidden="1" customWidth="1"/>
    <col min="23" max="16384" width="8.88671875" style="18" customWidth="1"/>
  </cols>
  <sheetData>
    <row r="1" spans="1:19" ht="26.25" customHeight="1">
      <c r="A1" s="108" t="s">
        <v>0</v>
      </c>
      <c r="B1" s="108"/>
      <c r="C1" s="108"/>
      <c r="D1" s="109" t="s">
        <v>84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 t="s">
        <v>79</v>
      </c>
      <c r="Q1" s="112"/>
      <c r="R1" s="112"/>
      <c r="S1" s="112"/>
    </row>
    <row r="2" spans="1:19" ht="33.75" customHeight="1">
      <c r="A2" s="113" t="s">
        <v>6</v>
      </c>
      <c r="B2" s="113"/>
      <c r="C2" s="113"/>
      <c r="D2" s="114" t="s">
        <v>1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1" t="s">
        <v>80</v>
      </c>
      <c r="Q2" s="126"/>
      <c r="R2" s="126"/>
      <c r="S2" s="126"/>
    </row>
    <row r="3" spans="1:17" ht="16.5" customHeight="1">
      <c r="A3" s="19" t="s">
        <v>2</v>
      </c>
      <c r="B3" s="19"/>
      <c r="C3" s="19"/>
      <c r="D3" s="99" t="s">
        <v>140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2.75">
      <c r="A4" s="19"/>
      <c r="B4" s="19"/>
      <c r="C4" s="19"/>
      <c r="D4" s="19"/>
      <c r="E4" s="20"/>
      <c r="F4" s="20"/>
      <c r="G4" s="48"/>
      <c r="H4" s="20"/>
      <c r="I4" s="102" t="s">
        <v>141</v>
      </c>
      <c r="J4" s="102"/>
      <c r="K4" s="102"/>
      <c r="L4" s="102"/>
      <c r="M4" s="19"/>
      <c r="N4" s="19"/>
      <c r="O4" s="116"/>
      <c r="P4" s="116"/>
      <c r="Q4" s="116"/>
    </row>
    <row r="5" spans="1:19" ht="15" customHeight="1">
      <c r="A5" s="19"/>
      <c r="B5" s="19"/>
      <c r="C5" s="19"/>
      <c r="D5" s="19"/>
      <c r="E5" s="20"/>
      <c r="F5" s="20"/>
      <c r="G5" s="48"/>
      <c r="H5" s="20"/>
      <c r="I5" s="20"/>
      <c r="J5" s="20"/>
      <c r="K5" s="21"/>
      <c r="L5" s="22"/>
      <c r="M5" s="19"/>
      <c r="N5" s="19"/>
      <c r="O5" s="19"/>
      <c r="Q5" s="23"/>
      <c r="S5" s="23" t="s">
        <v>3</v>
      </c>
    </row>
    <row r="6" ht="12.75" customHeight="1"/>
    <row r="7" spans="1:20" ht="15.75" customHeight="1">
      <c r="A7" s="134" t="s">
        <v>7</v>
      </c>
      <c r="B7" s="135"/>
      <c r="C7" s="140" t="s">
        <v>8</v>
      </c>
      <c r="D7" s="141"/>
      <c r="E7" s="142"/>
      <c r="F7" s="103" t="s">
        <v>9</v>
      </c>
      <c r="G7" s="143" t="s">
        <v>10</v>
      </c>
      <c r="H7" s="140" t="s">
        <v>11</v>
      </c>
      <c r="I7" s="141"/>
      <c r="J7" s="141"/>
      <c r="K7" s="141"/>
      <c r="L7" s="141"/>
      <c r="M7" s="141"/>
      <c r="N7" s="141"/>
      <c r="O7" s="141"/>
      <c r="P7" s="141"/>
      <c r="Q7" s="141"/>
      <c r="R7" s="106" t="s">
        <v>12</v>
      </c>
      <c r="S7" s="120" t="s">
        <v>115</v>
      </c>
      <c r="T7" s="117" t="s">
        <v>119</v>
      </c>
    </row>
    <row r="8" spans="1:20" ht="15" customHeight="1">
      <c r="A8" s="136"/>
      <c r="B8" s="137"/>
      <c r="C8" s="106" t="s">
        <v>13</v>
      </c>
      <c r="D8" s="103" t="s">
        <v>14</v>
      </c>
      <c r="E8" s="132"/>
      <c r="F8" s="104"/>
      <c r="G8" s="144"/>
      <c r="H8" s="106" t="s">
        <v>4</v>
      </c>
      <c r="I8" s="128" t="s">
        <v>15</v>
      </c>
      <c r="J8" s="129"/>
      <c r="K8" s="129"/>
      <c r="L8" s="129"/>
      <c r="M8" s="129"/>
      <c r="N8" s="129"/>
      <c r="O8" s="129"/>
      <c r="P8" s="130"/>
      <c r="Q8" s="103" t="s">
        <v>16</v>
      </c>
      <c r="R8" s="131"/>
      <c r="S8" s="121"/>
      <c r="T8" s="118"/>
    </row>
    <row r="9" spans="1:20" ht="10.5" customHeight="1">
      <c r="A9" s="136"/>
      <c r="B9" s="137"/>
      <c r="C9" s="131"/>
      <c r="D9" s="105"/>
      <c r="E9" s="133"/>
      <c r="F9" s="104"/>
      <c r="G9" s="144"/>
      <c r="H9" s="131"/>
      <c r="I9" s="106" t="s">
        <v>4</v>
      </c>
      <c r="J9" s="128" t="s">
        <v>14</v>
      </c>
      <c r="K9" s="129"/>
      <c r="L9" s="129"/>
      <c r="M9" s="129"/>
      <c r="N9" s="129"/>
      <c r="O9" s="129"/>
      <c r="P9" s="130"/>
      <c r="Q9" s="104"/>
      <c r="R9" s="131"/>
      <c r="S9" s="121"/>
      <c r="T9" s="118"/>
    </row>
    <row r="10" spans="1:20" s="25" customFormat="1" ht="24.75" customHeight="1">
      <c r="A10" s="136"/>
      <c r="B10" s="137"/>
      <c r="C10" s="131"/>
      <c r="D10" s="100" t="s">
        <v>17</v>
      </c>
      <c r="E10" s="106" t="s">
        <v>18</v>
      </c>
      <c r="F10" s="104"/>
      <c r="G10" s="144"/>
      <c r="H10" s="131"/>
      <c r="I10" s="131"/>
      <c r="J10" s="146" t="s">
        <v>19</v>
      </c>
      <c r="K10" s="146" t="s">
        <v>20</v>
      </c>
      <c r="L10" s="148" t="s">
        <v>21</v>
      </c>
      <c r="M10" s="106" t="s">
        <v>22</v>
      </c>
      <c r="N10" s="106" t="s">
        <v>23</v>
      </c>
      <c r="O10" s="106" t="s">
        <v>24</v>
      </c>
      <c r="P10" s="106" t="s">
        <v>25</v>
      </c>
      <c r="Q10" s="104"/>
      <c r="R10" s="131"/>
      <c r="S10" s="121"/>
      <c r="T10" s="118"/>
    </row>
    <row r="11" spans="1:20" ht="31.5" customHeight="1">
      <c r="A11" s="138"/>
      <c r="B11" s="139"/>
      <c r="C11" s="107"/>
      <c r="D11" s="101"/>
      <c r="E11" s="107"/>
      <c r="F11" s="105"/>
      <c r="G11" s="145"/>
      <c r="H11" s="107"/>
      <c r="I11" s="107"/>
      <c r="J11" s="146"/>
      <c r="K11" s="146"/>
      <c r="L11" s="148"/>
      <c r="M11" s="127"/>
      <c r="N11" s="107"/>
      <c r="O11" s="107"/>
      <c r="P11" s="107"/>
      <c r="Q11" s="105"/>
      <c r="R11" s="107"/>
      <c r="S11" s="122"/>
      <c r="T11" s="119"/>
    </row>
    <row r="12" spans="1:20" ht="14.25" customHeight="1">
      <c r="A12" s="123" t="s">
        <v>26</v>
      </c>
      <c r="B12" s="124"/>
      <c r="C12" s="26">
        <v>1</v>
      </c>
      <c r="D12" s="26">
        <v>2</v>
      </c>
      <c r="E12" s="26">
        <v>3</v>
      </c>
      <c r="F12" s="26">
        <v>4</v>
      </c>
      <c r="G12" s="50">
        <v>5</v>
      </c>
      <c r="H12" s="26">
        <v>6</v>
      </c>
      <c r="I12" s="26">
        <v>7</v>
      </c>
      <c r="J12" s="26">
        <v>8</v>
      </c>
      <c r="K12" s="26">
        <v>9</v>
      </c>
      <c r="L12" s="27">
        <v>10</v>
      </c>
      <c r="M12" s="26">
        <v>11</v>
      </c>
      <c r="N12" s="26">
        <v>12</v>
      </c>
      <c r="O12" s="26">
        <v>13</v>
      </c>
      <c r="P12" s="26">
        <v>14</v>
      </c>
      <c r="Q12" s="26">
        <v>15</v>
      </c>
      <c r="R12" s="26">
        <v>16</v>
      </c>
      <c r="S12" s="26">
        <v>17</v>
      </c>
      <c r="T12" s="81"/>
    </row>
    <row r="13" spans="1:22" ht="16.5" customHeight="1">
      <c r="A13" s="55"/>
      <c r="B13" s="75" t="s">
        <v>31</v>
      </c>
      <c r="C13" s="56">
        <f>C14+C30+C37+C46+C56+C64+C71+C77+C82+C85</f>
        <v>25874</v>
      </c>
      <c r="D13" s="57">
        <f>D14+D30+D37+D46+D56+D64+D71+D77+D82+D85</f>
        <v>9767</v>
      </c>
      <c r="E13" s="56">
        <f>E14+E30+E37+E46+E56+E64+E71+E77+E82+E85</f>
        <v>16107</v>
      </c>
      <c r="F13" s="56">
        <f>F14+F30+F37+F46+F56+F64+F71+F77+F82+F85</f>
        <v>482</v>
      </c>
      <c r="G13" s="58">
        <f>G14+G30+G37+G46+G56+G64+G71+G77+G82+G85</f>
        <v>4</v>
      </c>
      <c r="H13" s="56">
        <f>C13-F13</f>
        <v>25392</v>
      </c>
      <c r="I13" s="56">
        <f aca="true" t="shared" si="0" ref="I13:R13">I14+I30+I37+I46+I56+I64+I71+I77+I82+I85</f>
        <v>21609</v>
      </c>
      <c r="J13" s="56">
        <f t="shared" si="0"/>
        <v>13850</v>
      </c>
      <c r="K13" s="56">
        <f t="shared" si="0"/>
        <v>274</v>
      </c>
      <c r="L13" s="76">
        <f t="shared" si="0"/>
        <v>7212</v>
      </c>
      <c r="M13" s="56">
        <f t="shared" si="0"/>
        <v>224</v>
      </c>
      <c r="N13" s="56">
        <f t="shared" si="0"/>
        <v>9</v>
      </c>
      <c r="O13" s="56">
        <f t="shared" si="0"/>
        <v>0</v>
      </c>
      <c r="P13" s="56">
        <f t="shared" si="0"/>
        <v>40</v>
      </c>
      <c r="Q13" s="56">
        <f t="shared" si="0"/>
        <v>3783</v>
      </c>
      <c r="R13" s="56">
        <f t="shared" si="0"/>
        <v>11268</v>
      </c>
      <c r="S13" s="59">
        <f>IF(ISERROR((J13+K13)/I13*100)=TRUE,0,(J13+K13)/I13*100)</f>
        <v>65.36165486602805</v>
      </c>
      <c r="T13" s="89">
        <f>T14+T30+T37+T46+T56+T64+T71+T77+T82+T85</f>
        <v>1693</v>
      </c>
      <c r="V13" s="97">
        <f>I13/H13*100</f>
        <v>85.101606805293</v>
      </c>
    </row>
    <row r="14" spans="1:22" ht="16.5" customHeight="1">
      <c r="A14" s="55" t="s">
        <v>5</v>
      </c>
      <c r="B14" s="60" t="s">
        <v>128</v>
      </c>
      <c r="C14" s="56">
        <f aca="true" t="shared" si="1" ref="C14:K14">SUM(C15:C29)</f>
        <v>783</v>
      </c>
      <c r="D14" s="56">
        <f t="shared" si="1"/>
        <v>372</v>
      </c>
      <c r="E14" s="56">
        <f t="shared" si="1"/>
        <v>411</v>
      </c>
      <c r="F14" s="56">
        <f t="shared" si="1"/>
        <v>11</v>
      </c>
      <c r="G14" s="56">
        <f t="shared" si="1"/>
        <v>0</v>
      </c>
      <c r="H14" s="56">
        <f t="shared" si="1"/>
        <v>772</v>
      </c>
      <c r="I14" s="56">
        <f t="shared" si="1"/>
        <v>624</v>
      </c>
      <c r="J14" s="56">
        <f t="shared" si="1"/>
        <v>311</v>
      </c>
      <c r="K14" s="56">
        <f t="shared" si="1"/>
        <v>8</v>
      </c>
      <c r="L14" s="57">
        <f>H14-J14-K14-SUM(M14:Q14)</f>
        <v>305</v>
      </c>
      <c r="M14" s="56">
        <f>SUM(M15:M29)</f>
        <v>0</v>
      </c>
      <c r="N14" s="56">
        <f>SUM(N15:N29)</f>
        <v>0</v>
      </c>
      <c r="O14" s="56">
        <f>SUM(O15:O29)</f>
        <v>0</v>
      </c>
      <c r="P14" s="56">
        <f>SUM(P15:P29)</f>
        <v>0</v>
      </c>
      <c r="Q14" s="56">
        <f>SUM(Q15:Q29)</f>
        <v>148</v>
      </c>
      <c r="R14" s="61">
        <f>SUM(L14:Q14)</f>
        <v>453</v>
      </c>
      <c r="S14" s="62">
        <f>IF(ISERROR((J14+K14)/I14*100)=TRUE,0,(J14+K14)/I14*100)</f>
        <v>51.12179487179487</v>
      </c>
      <c r="T14" s="82">
        <f>SUM(T15:T29)</f>
        <v>54</v>
      </c>
      <c r="V14" s="97">
        <f>I14/H14*100</f>
        <v>80.82901554404145</v>
      </c>
    </row>
    <row r="15" spans="1:22" ht="16.5" customHeight="1">
      <c r="A15" s="28">
        <v>1</v>
      </c>
      <c r="B15" s="29" t="s">
        <v>99</v>
      </c>
      <c r="C15" s="56">
        <f>D15+E15</f>
        <v>17</v>
      </c>
      <c r="D15" s="54">
        <v>0</v>
      </c>
      <c r="E15" s="30">
        <v>17</v>
      </c>
      <c r="F15" s="31">
        <v>0</v>
      </c>
      <c r="G15" s="51"/>
      <c r="H15" s="63">
        <f>I15+Q15</f>
        <v>17</v>
      </c>
      <c r="I15" s="63">
        <f>SUM(J15:P15)</f>
        <v>17</v>
      </c>
      <c r="J15" s="30">
        <v>17</v>
      </c>
      <c r="K15" s="30"/>
      <c r="L15" s="37">
        <f aca="true" t="shared" si="2" ref="L15:L22">C15-F15-J15-K15-SUM(M15:Q15)</f>
        <v>0</v>
      </c>
      <c r="M15" s="30"/>
      <c r="N15" s="30"/>
      <c r="O15" s="32"/>
      <c r="P15" s="32">
        <v>0</v>
      </c>
      <c r="Q15" s="30">
        <v>0</v>
      </c>
      <c r="R15" s="38">
        <f>SUM(L15:Q15)</f>
        <v>0</v>
      </c>
      <c r="S15" s="74">
        <f>IF(ISERROR((J15+K15)/I15*100)=TRUE,0,(J15+K15)/I15*100)</f>
        <v>100</v>
      </c>
      <c r="T15" s="81"/>
      <c r="U15" s="96">
        <v>10</v>
      </c>
      <c r="V15" s="96"/>
    </row>
    <row r="16" spans="1:22" ht="16.5" customHeight="1">
      <c r="A16" s="28">
        <v>2</v>
      </c>
      <c r="B16" s="29" t="s">
        <v>66</v>
      </c>
      <c r="C16" s="56">
        <f aca="true" t="shared" si="3" ref="C16:C29">D16+E16</f>
        <v>75</v>
      </c>
      <c r="D16" s="54">
        <v>55</v>
      </c>
      <c r="E16" s="30">
        <v>20</v>
      </c>
      <c r="F16" s="31">
        <v>0</v>
      </c>
      <c r="G16" s="51"/>
      <c r="H16" s="63">
        <f aca="true" t="shared" si="4" ref="H16:H89">I16+Q16</f>
        <v>75</v>
      </c>
      <c r="I16" s="63">
        <f aca="true" t="shared" si="5" ref="I16:I29">SUM(J16:P16)</f>
        <v>69</v>
      </c>
      <c r="J16" s="30">
        <v>17</v>
      </c>
      <c r="K16" s="30">
        <v>0</v>
      </c>
      <c r="L16" s="37">
        <f t="shared" si="2"/>
        <v>52</v>
      </c>
      <c r="M16" s="30">
        <v>0</v>
      </c>
      <c r="N16" s="30"/>
      <c r="O16" s="32"/>
      <c r="P16" s="32">
        <v>0</v>
      </c>
      <c r="Q16" s="30">
        <v>6</v>
      </c>
      <c r="R16" s="38">
        <f aca="true" t="shared" si="6" ref="R16:R22">SUM(L16:Q16)</f>
        <v>58</v>
      </c>
      <c r="S16" s="74">
        <f aca="true" t="shared" si="7" ref="S16:S78">IF(ISERROR((J16+K16)/I16*100)=TRUE,0,(J16+K16)/I16*100)</f>
        <v>24.637681159420293</v>
      </c>
      <c r="T16" s="81">
        <v>5</v>
      </c>
      <c r="U16" s="96">
        <v>10</v>
      </c>
      <c r="V16" s="96"/>
    </row>
    <row r="17" spans="1:22" ht="16.5" customHeight="1">
      <c r="A17" s="28">
        <v>3</v>
      </c>
      <c r="B17" s="29" t="s">
        <v>67</v>
      </c>
      <c r="C17" s="56">
        <f t="shared" si="3"/>
        <v>39</v>
      </c>
      <c r="D17" s="54">
        <v>15</v>
      </c>
      <c r="E17" s="30">
        <v>24</v>
      </c>
      <c r="F17" s="31">
        <v>1</v>
      </c>
      <c r="G17" s="51"/>
      <c r="H17" s="63">
        <f t="shared" si="4"/>
        <v>38</v>
      </c>
      <c r="I17" s="63">
        <f t="shared" si="5"/>
        <v>28</v>
      </c>
      <c r="J17" s="30">
        <v>17</v>
      </c>
      <c r="K17" s="30">
        <v>0</v>
      </c>
      <c r="L17" s="37">
        <f t="shared" si="2"/>
        <v>11</v>
      </c>
      <c r="M17" s="30">
        <v>0</v>
      </c>
      <c r="N17" s="30">
        <v>0</v>
      </c>
      <c r="O17" s="32"/>
      <c r="P17" s="32">
        <v>0</v>
      </c>
      <c r="Q17" s="30">
        <v>10</v>
      </c>
      <c r="R17" s="38">
        <f t="shared" si="6"/>
        <v>21</v>
      </c>
      <c r="S17" s="74">
        <f t="shared" si="7"/>
        <v>60.71428571428571</v>
      </c>
      <c r="T17" s="81">
        <v>4</v>
      </c>
      <c r="U17" s="96">
        <v>10</v>
      </c>
      <c r="V17" s="96"/>
    </row>
    <row r="18" spans="1:22" ht="16.5" customHeight="1">
      <c r="A18" s="28">
        <v>4</v>
      </c>
      <c r="B18" s="29" t="s">
        <v>68</v>
      </c>
      <c r="C18" s="56">
        <f t="shared" si="3"/>
        <v>65</v>
      </c>
      <c r="D18" s="54">
        <v>39</v>
      </c>
      <c r="E18" s="30">
        <v>26</v>
      </c>
      <c r="F18" s="31">
        <v>0</v>
      </c>
      <c r="G18" s="51"/>
      <c r="H18" s="63">
        <f t="shared" si="4"/>
        <v>65</v>
      </c>
      <c r="I18" s="63">
        <f t="shared" si="5"/>
        <v>53</v>
      </c>
      <c r="J18" s="30">
        <v>22</v>
      </c>
      <c r="K18" s="30">
        <v>0</v>
      </c>
      <c r="L18" s="37">
        <f t="shared" si="2"/>
        <v>31</v>
      </c>
      <c r="M18" s="30"/>
      <c r="N18" s="30">
        <v>0</v>
      </c>
      <c r="O18" s="32"/>
      <c r="P18" s="32"/>
      <c r="Q18" s="30">
        <v>12</v>
      </c>
      <c r="R18" s="38">
        <f t="shared" si="6"/>
        <v>43</v>
      </c>
      <c r="S18" s="74">
        <f t="shared" si="7"/>
        <v>41.509433962264154</v>
      </c>
      <c r="T18" s="81">
        <v>7</v>
      </c>
      <c r="U18" s="96">
        <v>10</v>
      </c>
      <c r="V18" s="96"/>
    </row>
    <row r="19" spans="1:22" ht="16.5" customHeight="1">
      <c r="A19" s="28">
        <v>5</v>
      </c>
      <c r="B19" s="29" t="s">
        <v>69</v>
      </c>
      <c r="C19" s="56">
        <f t="shared" si="3"/>
        <v>77</v>
      </c>
      <c r="D19" s="54">
        <v>51</v>
      </c>
      <c r="E19" s="30">
        <v>26</v>
      </c>
      <c r="F19" s="31">
        <v>1</v>
      </c>
      <c r="G19" s="51"/>
      <c r="H19" s="63">
        <f t="shared" si="4"/>
        <v>76</v>
      </c>
      <c r="I19" s="63">
        <f t="shared" si="5"/>
        <v>52</v>
      </c>
      <c r="J19" s="30">
        <v>24</v>
      </c>
      <c r="K19" s="30">
        <v>2</v>
      </c>
      <c r="L19" s="37">
        <f t="shared" si="2"/>
        <v>26</v>
      </c>
      <c r="M19" s="30">
        <v>0</v>
      </c>
      <c r="N19" s="30">
        <v>0</v>
      </c>
      <c r="O19" s="32"/>
      <c r="P19" s="32">
        <v>0</v>
      </c>
      <c r="Q19" s="30">
        <v>24</v>
      </c>
      <c r="R19" s="38">
        <f t="shared" si="6"/>
        <v>50</v>
      </c>
      <c r="S19" s="74">
        <f t="shared" si="7"/>
        <v>50</v>
      </c>
      <c r="T19" s="81">
        <v>14</v>
      </c>
      <c r="U19" s="96">
        <v>10</v>
      </c>
      <c r="V19" s="96"/>
    </row>
    <row r="20" spans="1:22" ht="16.5" customHeight="1">
      <c r="A20" s="28">
        <v>6</v>
      </c>
      <c r="B20" s="29" t="s">
        <v>101</v>
      </c>
      <c r="C20" s="56">
        <f>D20+E20</f>
        <v>8</v>
      </c>
      <c r="D20" s="54">
        <v>2</v>
      </c>
      <c r="E20" s="30">
        <v>6</v>
      </c>
      <c r="F20" s="31">
        <v>0</v>
      </c>
      <c r="G20" s="51"/>
      <c r="H20" s="63">
        <f>I20+Q20</f>
        <v>8</v>
      </c>
      <c r="I20" s="63">
        <f>SUM(J20:P20)</f>
        <v>8</v>
      </c>
      <c r="J20" s="30">
        <v>6</v>
      </c>
      <c r="K20" s="30">
        <v>0</v>
      </c>
      <c r="L20" s="37">
        <f t="shared" si="2"/>
        <v>2</v>
      </c>
      <c r="M20" s="30">
        <v>0</v>
      </c>
      <c r="N20" s="30">
        <v>0</v>
      </c>
      <c r="O20" s="32"/>
      <c r="P20" s="32">
        <v>0</v>
      </c>
      <c r="Q20" s="30">
        <v>0</v>
      </c>
      <c r="R20" s="38">
        <f>SUM(L20:Q20)</f>
        <v>2</v>
      </c>
      <c r="S20" s="74">
        <f>IF(ISERROR((J20+K20)/I20*100)=TRUE,0,(J20+K20)/I20*100)</f>
        <v>75</v>
      </c>
      <c r="T20" s="81"/>
      <c r="U20" s="96">
        <v>10</v>
      </c>
      <c r="V20" s="96"/>
    </row>
    <row r="21" spans="1:22" ht="16.5" customHeight="1">
      <c r="A21" s="28">
        <v>7</v>
      </c>
      <c r="B21" s="29" t="s">
        <v>70</v>
      </c>
      <c r="C21" s="56">
        <f t="shared" si="3"/>
        <v>42</v>
      </c>
      <c r="D21" s="54">
        <v>15</v>
      </c>
      <c r="E21" s="30">
        <v>27</v>
      </c>
      <c r="F21" s="31">
        <v>0</v>
      </c>
      <c r="G21" s="51"/>
      <c r="H21" s="63">
        <f t="shared" si="4"/>
        <v>42</v>
      </c>
      <c r="I21" s="63">
        <f t="shared" si="5"/>
        <v>32</v>
      </c>
      <c r="J21" s="30">
        <v>15</v>
      </c>
      <c r="K21" s="30"/>
      <c r="L21" s="37">
        <f t="shared" si="2"/>
        <v>17</v>
      </c>
      <c r="M21" s="30"/>
      <c r="N21" s="30">
        <v>0</v>
      </c>
      <c r="O21" s="32">
        <v>0</v>
      </c>
      <c r="P21" s="32">
        <v>0</v>
      </c>
      <c r="Q21" s="30">
        <v>10</v>
      </c>
      <c r="R21" s="38">
        <f t="shared" si="6"/>
        <v>27</v>
      </c>
      <c r="S21" s="74">
        <f t="shared" si="7"/>
        <v>46.875</v>
      </c>
      <c r="T21" s="81">
        <v>3</v>
      </c>
      <c r="U21" s="96">
        <v>10</v>
      </c>
      <c r="V21" s="96"/>
    </row>
    <row r="22" spans="1:22" ht="16.5" customHeight="1">
      <c r="A22" s="28">
        <v>8</v>
      </c>
      <c r="B22" s="29" t="s">
        <v>127</v>
      </c>
      <c r="C22" s="56">
        <f t="shared" si="3"/>
        <v>100</v>
      </c>
      <c r="D22" s="54">
        <v>62</v>
      </c>
      <c r="E22" s="30">
        <v>38</v>
      </c>
      <c r="F22" s="31">
        <v>0</v>
      </c>
      <c r="G22" s="51"/>
      <c r="H22" s="63">
        <f t="shared" si="4"/>
        <v>100</v>
      </c>
      <c r="I22" s="63">
        <f t="shared" si="5"/>
        <v>73</v>
      </c>
      <c r="J22" s="30">
        <v>36</v>
      </c>
      <c r="K22" s="30"/>
      <c r="L22" s="37">
        <f t="shared" si="2"/>
        <v>37</v>
      </c>
      <c r="M22" s="30">
        <v>0</v>
      </c>
      <c r="N22" s="30">
        <v>0</v>
      </c>
      <c r="O22" s="32">
        <v>0</v>
      </c>
      <c r="P22" s="32">
        <v>0</v>
      </c>
      <c r="Q22" s="30">
        <v>27</v>
      </c>
      <c r="R22" s="38">
        <f t="shared" si="6"/>
        <v>64</v>
      </c>
      <c r="S22" s="74">
        <f t="shared" si="7"/>
        <v>49.31506849315068</v>
      </c>
      <c r="T22" s="81">
        <v>18</v>
      </c>
      <c r="U22" s="96">
        <v>10</v>
      </c>
      <c r="V22" s="96"/>
    </row>
    <row r="23" spans="1:22" ht="16.5" customHeight="1">
      <c r="A23" s="28">
        <v>9</v>
      </c>
      <c r="B23" s="29" t="s">
        <v>97</v>
      </c>
      <c r="C23" s="56">
        <f t="shared" si="3"/>
        <v>41</v>
      </c>
      <c r="D23" s="54">
        <v>12</v>
      </c>
      <c r="E23" s="30">
        <v>29</v>
      </c>
      <c r="F23" s="31">
        <v>2</v>
      </c>
      <c r="G23" s="51"/>
      <c r="H23" s="63">
        <f aca="true" t="shared" si="8" ref="H23:H29">I23+Q23</f>
        <v>39</v>
      </c>
      <c r="I23" s="63">
        <f t="shared" si="5"/>
        <v>31</v>
      </c>
      <c r="J23" s="30">
        <v>20</v>
      </c>
      <c r="K23" s="30">
        <v>5</v>
      </c>
      <c r="L23" s="37">
        <f aca="true" t="shared" si="9" ref="L23:L29">C23-F23-J23-K23-SUM(M23:Q23)</f>
        <v>6</v>
      </c>
      <c r="M23" s="30">
        <v>0</v>
      </c>
      <c r="N23" s="30"/>
      <c r="O23" s="32"/>
      <c r="P23" s="32"/>
      <c r="Q23" s="30">
        <v>8</v>
      </c>
      <c r="R23" s="38">
        <f aca="true" t="shared" si="10" ref="R23:R29">SUM(L23:Q23)</f>
        <v>14</v>
      </c>
      <c r="S23" s="74">
        <f t="shared" si="7"/>
        <v>80.64516129032258</v>
      </c>
      <c r="T23" s="81"/>
      <c r="U23" s="96">
        <v>10</v>
      </c>
      <c r="V23" s="96"/>
    </row>
    <row r="24" spans="1:22" ht="16.5" customHeight="1">
      <c r="A24" s="28">
        <v>10</v>
      </c>
      <c r="B24" s="29" t="s">
        <v>113</v>
      </c>
      <c r="C24" s="56">
        <f t="shared" si="3"/>
        <v>61</v>
      </c>
      <c r="D24" s="54">
        <v>12</v>
      </c>
      <c r="E24" s="30">
        <v>49</v>
      </c>
      <c r="F24" s="31">
        <v>2</v>
      </c>
      <c r="G24" s="51"/>
      <c r="H24" s="63">
        <f t="shared" si="8"/>
        <v>59</v>
      </c>
      <c r="I24" s="63">
        <f t="shared" si="5"/>
        <v>46</v>
      </c>
      <c r="J24" s="30">
        <v>36</v>
      </c>
      <c r="K24" s="30"/>
      <c r="L24" s="37">
        <f t="shared" si="9"/>
        <v>10</v>
      </c>
      <c r="M24" s="30">
        <v>0</v>
      </c>
      <c r="N24" s="30"/>
      <c r="O24" s="32"/>
      <c r="P24" s="32">
        <v>0</v>
      </c>
      <c r="Q24" s="30">
        <v>13</v>
      </c>
      <c r="R24" s="38">
        <f t="shared" si="10"/>
        <v>23</v>
      </c>
      <c r="S24" s="74">
        <f t="shared" si="7"/>
        <v>78.26086956521739</v>
      </c>
      <c r="T24" s="81">
        <v>3</v>
      </c>
      <c r="U24" s="96">
        <v>10</v>
      </c>
      <c r="V24" s="96"/>
    </row>
    <row r="25" spans="1:22" ht="16.5" customHeight="1">
      <c r="A25" s="28">
        <v>11</v>
      </c>
      <c r="B25" s="29" t="s">
        <v>83</v>
      </c>
      <c r="C25" s="56">
        <f t="shared" si="3"/>
        <v>94</v>
      </c>
      <c r="D25" s="54">
        <v>60</v>
      </c>
      <c r="E25" s="30">
        <v>34</v>
      </c>
      <c r="F25" s="31">
        <v>0</v>
      </c>
      <c r="G25" s="51"/>
      <c r="H25" s="63">
        <f t="shared" si="8"/>
        <v>94</v>
      </c>
      <c r="I25" s="63">
        <f t="shared" si="5"/>
        <v>90</v>
      </c>
      <c r="J25" s="30">
        <v>14</v>
      </c>
      <c r="K25" s="30">
        <v>0</v>
      </c>
      <c r="L25" s="37">
        <f t="shared" si="9"/>
        <v>76</v>
      </c>
      <c r="M25" s="30">
        <v>0</v>
      </c>
      <c r="N25" s="30"/>
      <c r="O25" s="32"/>
      <c r="P25" s="32"/>
      <c r="Q25" s="30">
        <v>4</v>
      </c>
      <c r="R25" s="38">
        <f t="shared" si="10"/>
        <v>80</v>
      </c>
      <c r="S25" s="74">
        <f t="shared" si="7"/>
        <v>15.555555555555555</v>
      </c>
      <c r="T25" s="81"/>
      <c r="U25" s="96">
        <v>10</v>
      </c>
      <c r="V25" s="96"/>
    </row>
    <row r="26" spans="1:22" ht="16.5" customHeight="1">
      <c r="A26" s="28">
        <v>12</v>
      </c>
      <c r="B26" s="29" t="s">
        <v>132</v>
      </c>
      <c r="C26" s="56">
        <f>D26+E26</f>
        <v>30</v>
      </c>
      <c r="D26" s="54">
        <v>9</v>
      </c>
      <c r="E26" s="30">
        <v>21</v>
      </c>
      <c r="F26" s="31">
        <v>0</v>
      </c>
      <c r="G26" s="51"/>
      <c r="H26" s="63">
        <f t="shared" si="8"/>
        <v>30</v>
      </c>
      <c r="I26" s="63">
        <f>SUM(J26:P26)</f>
        <v>24</v>
      </c>
      <c r="J26" s="30">
        <v>14</v>
      </c>
      <c r="K26" s="30">
        <v>0</v>
      </c>
      <c r="L26" s="37">
        <f t="shared" si="9"/>
        <v>10</v>
      </c>
      <c r="M26" s="30">
        <v>0</v>
      </c>
      <c r="N26" s="30"/>
      <c r="O26" s="32"/>
      <c r="P26" s="32"/>
      <c r="Q26" s="30">
        <v>6</v>
      </c>
      <c r="R26" s="38">
        <f t="shared" si="10"/>
        <v>16</v>
      </c>
      <c r="S26" s="74">
        <f>IF(ISERROR((J26+K26)/I26*100)=TRUE,0,(J26+K26)/I26*100)</f>
        <v>58.333333333333336</v>
      </c>
      <c r="T26" s="81"/>
      <c r="U26" s="96">
        <v>10</v>
      </c>
      <c r="V26" s="96"/>
    </row>
    <row r="27" spans="1:22" ht="16.5" customHeight="1">
      <c r="A27" s="28">
        <v>13</v>
      </c>
      <c r="B27" s="29" t="s">
        <v>102</v>
      </c>
      <c r="C27" s="56">
        <f>D27+E27</f>
        <v>39</v>
      </c>
      <c r="D27" s="54">
        <v>10</v>
      </c>
      <c r="E27" s="30">
        <v>29</v>
      </c>
      <c r="F27" s="31">
        <v>1</v>
      </c>
      <c r="G27" s="51"/>
      <c r="H27" s="63">
        <f t="shared" si="8"/>
        <v>38</v>
      </c>
      <c r="I27" s="63">
        <f>SUM(J27:P27)</f>
        <v>31</v>
      </c>
      <c r="J27" s="30">
        <v>23</v>
      </c>
      <c r="K27" s="30">
        <v>1</v>
      </c>
      <c r="L27" s="37">
        <f t="shared" si="9"/>
        <v>7</v>
      </c>
      <c r="M27" s="30">
        <v>0</v>
      </c>
      <c r="N27" s="30"/>
      <c r="O27" s="32"/>
      <c r="P27" s="32"/>
      <c r="Q27" s="30">
        <v>7</v>
      </c>
      <c r="R27" s="38">
        <f t="shared" si="10"/>
        <v>14</v>
      </c>
      <c r="S27" s="74">
        <f>IF(ISERROR((J27+K27)/I27*100)=TRUE,0,(J27+K27)/I27*100)</f>
        <v>77.41935483870968</v>
      </c>
      <c r="T27" s="81"/>
      <c r="U27" s="96">
        <v>10</v>
      </c>
      <c r="V27" s="96"/>
    </row>
    <row r="28" spans="1:22" ht="16.5" customHeight="1">
      <c r="A28" s="28">
        <v>14</v>
      </c>
      <c r="B28" s="29" t="s">
        <v>110</v>
      </c>
      <c r="C28" s="56">
        <f>D28+E28</f>
        <v>71</v>
      </c>
      <c r="D28" s="54">
        <v>23</v>
      </c>
      <c r="E28" s="30">
        <v>48</v>
      </c>
      <c r="F28" s="31">
        <v>4</v>
      </c>
      <c r="G28" s="51"/>
      <c r="H28" s="63">
        <f t="shared" si="8"/>
        <v>67</v>
      </c>
      <c r="I28" s="63">
        <f>SUM(J28:P28)</f>
        <v>46</v>
      </c>
      <c r="J28" s="30">
        <v>34</v>
      </c>
      <c r="K28" s="30"/>
      <c r="L28" s="37">
        <f t="shared" si="9"/>
        <v>12</v>
      </c>
      <c r="M28" s="30">
        <v>0</v>
      </c>
      <c r="N28" s="30"/>
      <c r="O28" s="32"/>
      <c r="P28" s="32"/>
      <c r="Q28" s="30">
        <v>21</v>
      </c>
      <c r="R28" s="38">
        <f t="shared" si="10"/>
        <v>33</v>
      </c>
      <c r="S28" s="74">
        <f>IF(ISERROR((J28+K28)/I28*100)=TRUE,0,(J28+K28)/I28*100)</f>
        <v>73.91304347826086</v>
      </c>
      <c r="T28" s="81"/>
      <c r="U28" s="96">
        <v>10</v>
      </c>
      <c r="V28" s="96"/>
    </row>
    <row r="29" spans="1:22" ht="16.5" customHeight="1">
      <c r="A29" s="28">
        <v>15</v>
      </c>
      <c r="B29" s="29" t="s">
        <v>96</v>
      </c>
      <c r="C29" s="56">
        <f t="shared" si="3"/>
        <v>24</v>
      </c>
      <c r="D29" s="54">
        <v>7</v>
      </c>
      <c r="E29" s="30">
        <v>17</v>
      </c>
      <c r="F29" s="31">
        <v>0</v>
      </c>
      <c r="G29" s="51"/>
      <c r="H29" s="63">
        <f t="shared" si="8"/>
        <v>24</v>
      </c>
      <c r="I29" s="63">
        <f t="shared" si="5"/>
        <v>24</v>
      </c>
      <c r="J29" s="30">
        <v>16</v>
      </c>
      <c r="K29" s="30">
        <v>0</v>
      </c>
      <c r="L29" s="37">
        <f t="shared" si="9"/>
        <v>8</v>
      </c>
      <c r="M29" s="30">
        <v>0</v>
      </c>
      <c r="N29" s="30"/>
      <c r="O29" s="32"/>
      <c r="P29" s="32"/>
      <c r="Q29" s="30">
        <v>0</v>
      </c>
      <c r="R29" s="38">
        <f t="shared" si="10"/>
        <v>8</v>
      </c>
      <c r="S29" s="74">
        <f t="shared" si="7"/>
        <v>66.66666666666666</v>
      </c>
      <c r="T29" s="81"/>
      <c r="U29" s="96">
        <v>10</v>
      </c>
      <c r="V29" s="96"/>
    </row>
    <row r="30" spans="1:22" ht="16.5" customHeight="1">
      <c r="A30" s="55" t="s">
        <v>32</v>
      </c>
      <c r="B30" s="60" t="s">
        <v>95</v>
      </c>
      <c r="C30" s="56">
        <f aca="true" t="shared" si="11" ref="C30:K30">SUM(C31:C36)</f>
        <v>3776</v>
      </c>
      <c r="D30" s="57">
        <f t="shared" si="11"/>
        <v>1307</v>
      </c>
      <c r="E30" s="56">
        <f t="shared" si="11"/>
        <v>2469</v>
      </c>
      <c r="F30" s="56">
        <f t="shared" si="11"/>
        <v>52</v>
      </c>
      <c r="G30" s="58">
        <f t="shared" si="11"/>
        <v>4</v>
      </c>
      <c r="H30" s="56">
        <f t="shared" si="11"/>
        <v>3724</v>
      </c>
      <c r="I30" s="56">
        <f t="shared" si="11"/>
        <v>3120</v>
      </c>
      <c r="J30" s="56">
        <f t="shared" si="11"/>
        <v>2227</v>
      </c>
      <c r="K30" s="56">
        <f t="shared" si="11"/>
        <v>70</v>
      </c>
      <c r="L30" s="57">
        <f>H30-J30-K30-SUM(M30:Q30)</f>
        <v>813</v>
      </c>
      <c r="M30" s="56">
        <f aca="true" t="shared" si="12" ref="M30:R30">SUM(M31:M36)</f>
        <v>9</v>
      </c>
      <c r="N30" s="56">
        <f t="shared" si="12"/>
        <v>1</v>
      </c>
      <c r="O30" s="56">
        <f t="shared" si="12"/>
        <v>0</v>
      </c>
      <c r="P30" s="56">
        <f t="shared" si="12"/>
        <v>0</v>
      </c>
      <c r="Q30" s="56">
        <f t="shared" si="12"/>
        <v>604</v>
      </c>
      <c r="R30" s="57">
        <f t="shared" si="12"/>
        <v>1427</v>
      </c>
      <c r="S30" s="59">
        <f t="shared" si="7"/>
        <v>73.62179487179488</v>
      </c>
      <c r="T30" s="82">
        <f>SUM(T31:T36)</f>
        <v>294</v>
      </c>
      <c r="U30" s="18">
        <v>10</v>
      </c>
      <c r="V30" s="97">
        <f>I30/H30*100</f>
        <v>83.78088077336197</v>
      </c>
    </row>
    <row r="31" spans="1:20" ht="16.5" customHeight="1">
      <c r="A31" s="28">
        <v>16</v>
      </c>
      <c r="B31" s="29" t="s">
        <v>130</v>
      </c>
      <c r="C31" s="56">
        <f aca="true" t="shared" si="13" ref="C31:C36">D31+E31</f>
        <v>362</v>
      </c>
      <c r="D31" s="54">
        <v>78</v>
      </c>
      <c r="E31" s="30">
        <v>284</v>
      </c>
      <c r="F31" s="31">
        <v>21</v>
      </c>
      <c r="G31" s="51">
        <v>3</v>
      </c>
      <c r="H31" s="63">
        <f t="shared" si="4"/>
        <v>341</v>
      </c>
      <c r="I31" s="63">
        <f aca="true" t="shared" si="14" ref="I31:I36">SUM(J31:P31)</f>
        <v>277</v>
      </c>
      <c r="J31" s="30">
        <v>247</v>
      </c>
      <c r="K31" s="30">
        <v>6</v>
      </c>
      <c r="L31" s="37">
        <f aca="true" t="shared" si="15" ref="L31:L36">C31-F31-J31-K31-SUM(M31:Q31)</f>
        <v>24</v>
      </c>
      <c r="M31" s="30">
        <v>0</v>
      </c>
      <c r="N31" s="30">
        <v>0</v>
      </c>
      <c r="O31" s="32">
        <v>0</v>
      </c>
      <c r="P31" s="32">
        <v>0</v>
      </c>
      <c r="Q31" s="30">
        <v>64</v>
      </c>
      <c r="R31" s="38">
        <f aca="true" t="shared" si="16" ref="R31:R51">SUM(L31:Q31)</f>
        <v>88</v>
      </c>
      <c r="S31" s="74">
        <f t="shared" si="7"/>
        <v>91.33574007220217</v>
      </c>
      <c r="T31" s="81">
        <v>33</v>
      </c>
    </row>
    <row r="32" spans="1:20" ht="16.5" customHeight="1">
      <c r="A32" s="28">
        <v>17</v>
      </c>
      <c r="B32" s="29" t="s">
        <v>86</v>
      </c>
      <c r="C32" s="56">
        <f t="shared" si="13"/>
        <v>775</v>
      </c>
      <c r="D32" s="54">
        <v>292</v>
      </c>
      <c r="E32" s="30">
        <v>483</v>
      </c>
      <c r="F32" s="31">
        <v>12</v>
      </c>
      <c r="G32" s="51">
        <v>0</v>
      </c>
      <c r="H32" s="63">
        <f t="shared" si="4"/>
        <v>763</v>
      </c>
      <c r="I32" s="63">
        <f t="shared" si="14"/>
        <v>634</v>
      </c>
      <c r="J32" s="30">
        <v>415</v>
      </c>
      <c r="K32" s="30">
        <v>17</v>
      </c>
      <c r="L32" s="37">
        <f t="shared" si="15"/>
        <v>198</v>
      </c>
      <c r="M32" s="30">
        <v>3</v>
      </c>
      <c r="N32" s="30">
        <v>1</v>
      </c>
      <c r="O32" s="32">
        <v>0</v>
      </c>
      <c r="P32" s="32">
        <v>0</v>
      </c>
      <c r="Q32" s="30">
        <v>129</v>
      </c>
      <c r="R32" s="38">
        <f t="shared" si="16"/>
        <v>331</v>
      </c>
      <c r="S32" s="74">
        <f t="shared" si="7"/>
        <v>68.13880126182966</v>
      </c>
      <c r="T32" s="81">
        <v>73</v>
      </c>
    </row>
    <row r="33" spans="1:20" ht="16.5" customHeight="1">
      <c r="A33" s="28">
        <v>18</v>
      </c>
      <c r="B33" s="29" t="s">
        <v>72</v>
      </c>
      <c r="C33" s="56">
        <f t="shared" si="13"/>
        <v>928</v>
      </c>
      <c r="D33" s="54">
        <v>350</v>
      </c>
      <c r="E33" s="30">
        <v>578</v>
      </c>
      <c r="F33" s="31">
        <v>8</v>
      </c>
      <c r="G33" s="51">
        <v>0</v>
      </c>
      <c r="H33" s="63">
        <f t="shared" si="4"/>
        <v>920</v>
      </c>
      <c r="I33" s="63">
        <f t="shared" si="14"/>
        <v>764</v>
      </c>
      <c r="J33" s="30">
        <v>481</v>
      </c>
      <c r="K33" s="30">
        <v>20</v>
      </c>
      <c r="L33" s="37">
        <f t="shared" si="15"/>
        <v>260</v>
      </c>
      <c r="M33" s="30">
        <v>3</v>
      </c>
      <c r="N33" s="30">
        <v>0</v>
      </c>
      <c r="O33" s="32">
        <v>0</v>
      </c>
      <c r="P33" s="32">
        <v>0</v>
      </c>
      <c r="Q33" s="30">
        <v>156</v>
      </c>
      <c r="R33" s="38">
        <f t="shared" si="16"/>
        <v>419</v>
      </c>
      <c r="S33" s="74">
        <f t="shared" si="7"/>
        <v>65.57591623036649</v>
      </c>
      <c r="T33" s="81">
        <v>48</v>
      </c>
    </row>
    <row r="34" spans="1:20" ht="16.5" customHeight="1">
      <c r="A34" s="28">
        <v>19</v>
      </c>
      <c r="B34" s="29" t="s">
        <v>87</v>
      </c>
      <c r="C34" s="56">
        <f t="shared" si="13"/>
        <v>552</v>
      </c>
      <c r="D34" s="54">
        <v>171</v>
      </c>
      <c r="E34" s="30">
        <v>381</v>
      </c>
      <c r="F34" s="31">
        <v>5</v>
      </c>
      <c r="G34" s="51">
        <v>0</v>
      </c>
      <c r="H34" s="63">
        <f t="shared" si="4"/>
        <v>547</v>
      </c>
      <c r="I34" s="63">
        <f t="shared" si="14"/>
        <v>483</v>
      </c>
      <c r="J34" s="30">
        <v>370</v>
      </c>
      <c r="K34" s="30">
        <v>4</v>
      </c>
      <c r="L34" s="37">
        <f t="shared" si="15"/>
        <v>109</v>
      </c>
      <c r="M34" s="30">
        <v>0</v>
      </c>
      <c r="N34" s="30">
        <v>0</v>
      </c>
      <c r="O34" s="32">
        <v>0</v>
      </c>
      <c r="P34" s="32">
        <v>0</v>
      </c>
      <c r="Q34" s="30">
        <v>64</v>
      </c>
      <c r="R34" s="38">
        <f t="shared" si="16"/>
        <v>173</v>
      </c>
      <c r="S34" s="74">
        <f t="shared" si="7"/>
        <v>77.4327122153209</v>
      </c>
      <c r="T34" s="81">
        <v>41</v>
      </c>
    </row>
    <row r="35" spans="1:20" ht="16.5" customHeight="1">
      <c r="A35" s="28">
        <v>20</v>
      </c>
      <c r="B35" s="29" t="s">
        <v>90</v>
      </c>
      <c r="C35" s="56">
        <f>D35+E35</f>
        <v>583</v>
      </c>
      <c r="D35" s="54">
        <v>218</v>
      </c>
      <c r="E35" s="30">
        <v>365</v>
      </c>
      <c r="F35" s="31">
        <v>5</v>
      </c>
      <c r="G35" s="51">
        <v>0</v>
      </c>
      <c r="H35" s="63">
        <f>I35+Q35</f>
        <v>578</v>
      </c>
      <c r="I35" s="63">
        <f>SUM(J35:P35)</f>
        <v>470</v>
      </c>
      <c r="J35" s="30">
        <v>331</v>
      </c>
      <c r="K35" s="30">
        <v>4</v>
      </c>
      <c r="L35" s="37">
        <f t="shared" si="15"/>
        <v>133</v>
      </c>
      <c r="M35" s="30">
        <v>2</v>
      </c>
      <c r="N35" s="30">
        <v>0</v>
      </c>
      <c r="O35" s="32">
        <v>0</v>
      </c>
      <c r="P35" s="32">
        <v>0</v>
      </c>
      <c r="Q35" s="30">
        <v>108</v>
      </c>
      <c r="R35" s="38">
        <f>SUM(L35:Q35)</f>
        <v>243</v>
      </c>
      <c r="S35" s="74">
        <f t="shared" si="7"/>
        <v>71.27659574468085</v>
      </c>
      <c r="T35" s="81">
        <v>73</v>
      </c>
    </row>
    <row r="36" spans="1:20" ht="16.5" customHeight="1">
      <c r="A36" s="28">
        <v>21</v>
      </c>
      <c r="B36" s="29" t="s">
        <v>131</v>
      </c>
      <c r="C36" s="56">
        <f t="shared" si="13"/>
        <v>576</v>
      </c>
      <c r="D36" s="54">
        <v>198</v>
      </c>
      <c r="E36" s="30">
        <v>378</v>
      </c>
      <c r="F36" s="31">
        <v>1</v>
      </c>
      <c r="G36" s="51">
        <v>1</v>
      </c>
      <c r="H36" s="63">
        <f t="shared" si="4"/>
        <v>575</v>
      </c>
      <c r="I36" s="63">
        <f t="shared" si="14"/>
        <v>492</v>
      </c>
      <c r="J36" s="30">
        <v>383</v>
      </c>
      <c r="K36" s="30">
        <v>19</v>
      </c>
      <c r="L36" s="37">
        <f t="shared" si="15"/>
        <v>89</v>
      </c>
      <c r="M36" s="30">
        <v>1</v>
      </c>
      <c r="N36" s="30">
        <v>0</v>
      </c>
      <c r="O36" s="32">
        <v>0</v>
      </c>
      <c r="P36" s="32">
        <v>0</v>
      </c>
      <c r="Q36" s="30">
        <v>83</v>
      </c>
      <c r="R36" s="38">
        <f t="shared" si="16"/>
        <v>173</v>
      </c>
      <c r="S36" s="74">
        <f t="shared" si="7"/>
        <v>81.70731707317073</v>
      </c>
      <c r="T36" s="81">
        <v>26</v>
      </c>
    </row>
    <row r="37" spans="1:22" ht="16.5" customHeight="1">
      <c r="A37" s="55" t="s">
        <v>33</v>
      </c>
      <c r="B37" s="60" t="s">
        <v>34</v>
      </c>
      <c r="C37" s="56">
        <f aca="true" t="shared" si="17" ref="C37:K37">SUM(C38:C45)</f>
        <v>4122</v>
      </c>
      <c r="D37" s="57">
        <f t="shared" si="17"/>
        <v>1659</v>
      </c>
      <c r="E37" s="56">
        <f t="shared" si="17"/>
        <v>2463</v>
      </c>
      <c r="F37" s="56">
        <f t="shared" si="17"/>
        <v>107</v>
      </c>
      <c r="G37" s="58">
        <f t="shared" si="17"/>
        <v>0</v>
      </c>
      <c r="H37" s="56">
        <f t="shared" si="17"/>
        <v>4015</v>
      </c>
      <c r="I37" s="56">
        <f t="shared" si="17"/>
        <v>3352</v>
      </c>
      <c r="J37" s="56">
        <f t="shared" si="17"/>
        <v>2223</v>
      </c>
      <c r="K37" s="56">
        <f t="shared" si="17"/>
        <v>21</v>
      </c>
      <c r="L37" s="57">
        <f>H37-J37-K37-SUM(M37:Q37)</f>
        <v>1101</v>
      </c>
      <c r="M37" s="56">
        <f>SUM(M38:M45)</f>
        <v>7</v>
      </c>
      <c r="N37" s="56">
        <f>SUM(N38:N45)</f>
        <v>0</v>
      </c>
      <c r="O37" s="56">
        <f>SUM(O38:O45)</f>
        <v>0</v>
      </c>
      <c r="P37" s="56">
        <f>SUM(P38:P45)</f>
        <v>0</v>
      </c>
      <c r="Q37" s="56">
        <f>SUM(Q38:Q45)</f>
        <v>663</v>
      </c>
      <c r="R37" s="61">
        <f t="shared" si="16"/>
        <v>1771</v>
      </c>
      <c r="S37" s="62">
        <f t="shared" si="7"/>
        <v>66.94510739856801</v>
      </c>
      <c r="T37" s="82">
        <f>SUM(T38:T45)</f>
        <v>103</v>
      </c>
      <c r="U37" s="18">
        <v>10</v>
      </c>
      <c r="V37" s="97">
        <f>I37/H37*100</f>
        <v>83.48692403486923</v>
      </c>
    </row>
    <row r="38" spans="1:20" ht="16.5" customHeight="1">
      <c r="A38" s="28">
        <v>22</v>
      </c>
      <c r="B38" s="29" t="s">
        <v>36</v>
      </c>
      <c r="C38" s="56">
        <f aca="true" t="shared" si="18" ref="C38:C45">D38+E38</f>
        <v>589</v>
      </c>
      <c r="D38" s="54">
        <v>225</v>
      </c>
      <c r="E38" s="30">
        <v>364</v>
      </c>
      <c r="F38" s="30">
        <v>27</v>
      </c>
      <c r="G38" s="52"/>
      <c r="H38" s="63">
        <f t="shared" si="4"/>
        <v>562</v>
      </c>
      <c r="I38" s="63">
        <f aca="true" t="shared" si="19" ref="I38:I45">SUM(J38:P38)</f>
        <v>469</v>
      </c>
      <c r="J38" s="31">
        <v>358</v>
      </c>
      <c r="K38" s="31">
        <v>1</v>
      </c>
      <c r="L38" s="37">
        <f aca="true" t="shared" si="20" ref="L38:L45">C38-F38-J38-K38-SUM(M38:Q38)</f>
        <v>110</v>
      </c>
      <c r="M38" s="31">
        <v>0</v>
      </c>
      <c r="N38" s="31">
        <v>0</v>
      </c>
      <c r="O38" s="33"/>
      <c r="P38" s="33">
        <v>0</v>
      </c>
      <c r="Q38" s="31">
        <v>93</v>
      </c>
      <c r="R38" s="38">
        <f t="shared" si="16"/>
        <v>203</v>
      </c>
      <c r="S38" s="74">
        <f t="shared" si="7"/>
        <v>76.54584221748401</v>
      </c>
      <c r="T38" s="81"/>
    </row>
    <row r="39" spans="1:20" ht="16.5" customHeight="1">
      <c r="A39" s="28">
        <v>23</v>
      </c>
      <c r="B39" s="29" t="s">
        <v>37</v>
      </c>
      <c r="C39" s="56">
        <f t="shared" si="18"/>
        <v>727</v>
      </c>
      <c r="D39" s="54">
        <v>352</v>
      </c>
      <c r="E39" s="30">
        <v>375</v>
      </c>
      <c r="F39" s="30">
        <v>9</v>
      </c>
      <c r="G39" s="52"/>
      <c r="H39" s="63">
        <f t="shared" si="4"/>
        <v>718</v>
      </c>
      <c r="I39" s="63">
        <f t="shared" si="19"/>
        <v>662</v>
      </c>
      <c r="J39" s="31">
        <v>310</v>
      </c>
      <c r="K39" s="31">
        <v>9</v>
      </c>
      <c r="L39" s="37">
        <f t="shared" si="20"/>
        <v>343</v>
      </c>
      <c r="M39" s="31"/>
      <c r="N39" s="31"/>
      <c r="O39" s="33"/>
      <c r="P39" s="33"/>
      <c r="Q39" s="31">
        <v>56</v>
      </c>
      <c r="R39" s="38">
        <f t="shared" si="16"/>
        <v>399</v>
      </c>
      <c r="S39" s="74">
        <f t="shared" si="7"/>
        <v>48.18731117824773</v>
      </c>
      <c r="T39" s="81"/>
    </row>
    <row r="40" spans="1:20" ht="16.5" customHeight="1">
      <c r="A40" s="28">
        <v>24</v>
      </c>
      <c r="B40" s="29" t="s">
        <v>104</v>
      </c>
      <c r="C40" s="56">
        <f t="shared" si="18"/>
        <v>944</v>
      </c>
      <c r="D40" s="54">
        <v>341</v>
      </c>
      <c r="E40" s="30">
        <v>603</v>
      </c>
      <c r="F40" s="30">
        <v>38</v>
      </c>
      <c r="G40" s="52"/>
      <c r="H40" s="63">
        <f t="shared" si="4"/>
        <v>906</v>
      </c>
      <c r="I40" s="63">
        <f t="shared" si="19"/>
        <v>744</v>
      </c>
      <c r="J40" s="31">
        <v>592</v>
      </c>
      <c r="K40" s="31">
        <v>3</v>
      </c>
      <c r="L40" s="37">
        <f t="shared" si="20"/>
        <v>147</v>
      </c>
      <c r="M40" s="31">
        <v>2</v>
      </c>
      <c r="N40" s="31"/>
      <c r="O40" s="33"/>
      <c r="P40" s="33"/>
      <c r="Q40" s="31">
        <v>162</v>
      </c>
      <c r="R40" s="38">
        <f t="shared" si="16"/>
        <v>311</v>
      </c>
      <c r="S40" s="74">
        <f t="shared" si="7"/>
        <v>79.97311827956989</v>
      </c>
      <c r="T40" s="81">
        <v>29</v>
      </c>
    </row>
    <row r="41" spans="1:20" ht="16.5" customHeight="1">
      <c r="A41" s="28">
        <v>25</v>
      </c>
      <c r="B41" s="29" t="s">
        <v>39</v>
      </c>
      <c r="C41" s="56">
        <f t="shared" si="18"/>
        <v>687</v>
      </c>
      <c r="D41" s="54">
        <v>322</v>
      </c>
      <c r="E41" s="30">
        <v>365</v>
      </c>
      <c r="F41" s="30">
        <v>7</v>
      </c>
      <c r="G41" s="52"/>
      <c r="H41" s="63">
        <f t="shared" si="4"/>
        <v>680</v>
      </c>
      <c r="I41" s="63">
        <f t="shared" si="19"/>
        <v>548</v>
      </c>
      <c r="J41" s="31">
        <v>333</v>
      </c>
      <c r="K41" s="31">
        <v>3</v>
      </c>
      <c r="L41" s="37">
        <f t="shared" si="20"/>
        <v>212</v>
      </c>
      <c r="M41" s="31"/>
      <c r="N41" s="31"/>
      <c r="O41" s="33"/>
      <c r="P41" s="33"/>
      <c r="Q41" s="31">
        <v>132</v>
      </c>
      <c r="R41" s="38">
        <f t="shared" si="16"/>
        <v>344</v>
      </c>
      <c r="S41" s="74">
        <f t="shared" si="7"/>
        <v>61.31386861313869</v>
      </c>
      <c r="T41" s="81"/>
    </row>
    <row r="42" spans="1:20" ht="16.5" customHeight="1">
      <c r="A42" s="28">
        <v>26</v>
      </c>
      <c r="B42" s="29" t="s">
        <v>40</v>
      </c>
      <c r="C42" s="56">
        <f t="shared" si="18"/>
        <v>502</v>
      </c>
      <c r="D42" s="54">
        <v>244</v>
      </c>
      <c r="E42" s="30">
        <v>258</v>
      </c>
      <c r="F42" s="30">
        <v>10</v>
      </c>
      <c r="G42" s="52"/>
      <c r="H42" s="63">
        <f>I42+Q42</f>
        <v>492</v>
      </c>
      <c r="I42" s="63">
        <f t="shared" si="19"/>
        <v>347</v>
      </c>
      <c r="J42" s="31">
        <v>258</v>
      </c>
      <c r="K42" s="31">
        <v>4</v>
      </c>
      <c r="L42" s="37">
        <f t="shared" si="20"/>
        <v>85</v>
      </c>
      <c r="M42" s="31"/>
      <c r="N42" s="31">
        <v>0</v>
      </c>
      <c r="O42" s="33"/>
      <c r="P42" s="33"/>
      <c r="Q42" s="31">
        <v>145</v>
      </c>
      <c r="R42" s="38">
        <f>SUM(L42:Q42)</f>
        <v>230</v>
      </c>
      <c r="S42" s="74">
        <f>IF(ISERROR((J42+K42)/I42*100)=TRUE,0,(J42+K42)/I42*100)</f>
        <v>75.50432276657061</v>
      </c>
      <c r="T42" s="81">
        <v>38</v>
      </c>
    </row>
    <row r="43" spans="1:20" ht="16.5" customHeight="1">
      <c r="A43" s="28">
        <v>27</v>
      </c>
      <c r="B43" s="29" t="s">
        <v>118</v>
      </c>
      <c r="C43" s="56">
        <f t="shared" si="18"/>
        <v>163</v>
      </c>
      <c r="D43" s="54">
        <v>5</v>
      </c>
      <c r="E43" s="30">
        <v>158</v>
      </c>
      <c r="F43" s="30">
        <v>0</v>
      </c>
      <c r="G43" s="52"/>
      <c r="H43" s="63">
        <f>I43+Q43</f>
        <v>163</v>
      </c>
      <c r="I43" s="63">
        <f t="shared" si="19"/>
        <v>163</v>
      </c>
      <c r="J43" s="31">
        <v>163</v>
      </c>
      <c r="K43" s="31">
        <v>0</v>
      </c>
      <c r="L43" s="37">
        <f t="shared" si="20"/>
        <v>0</v>
      </c>
      <c r="M43" s="31">
        <v>0</v>
      </c>
      <c r="N43" s="31"/>
      <c r="O43" s="33"/>
      <c r="P43" s="33"/>
      <c r="Q43" s="31">
        <v>0</v>
      </c>
      <c r="R43" s="38">
        <f>SUM(L43:Q43)</f>
        <v>0</v>
      </c>
      <c r="S43" s="74">
        <f>IF(ISERROR((J43+K43)/I43*100)=TRUE,0,(J43+K43)/I43*100)</f>
        <v>100</v>
      </c>
      <c r="T43" s="81"/>
    </row>
    <row r="44" spans="1:20" ht="16.5" customHeight="1">
      <c r="A44" s="28">
        <v>28</v>
      </c>
      <c r="B44" s="29" t="s">
        <v>124</v>
      </c>
      <c r="C44" s="56">
        <f>D44+E44</f>
        <v>140</v>
      </c>
      <c r="D44" s="54">
        <v>32</v>
      </c>
      <c r="E44" s="30">
        <v>108</v>
      </c>
      <c r="F44" s="30">
        <v>3</v>
      </c>
      <c r="G44" s="52"/>
      <c r="H44" s="63">
        <f>I44+Q44</f>
        <v>137</v>
      </c>
      <c r="I44" s="63">
        <f>SUM(J44:P44)</f>
        <v>112</v>
      </c>
      <c r="J44" s="31">
        <v>55</v>
      </c>
      <c r="K44" s="31"/>
      <c r="L44" s="37">
        <f t="shared" si="20"/>
        <v>57</v>
      </c>
      <c r="M44" s="31"/>
      <c r="N44" s="31"/>
      <c r="O44" s="33"/>
      <c r="P44" s="33"/>
      <c r="Q44" s="31">
        <v>25</v>
      </c>
      <c r="R44" s="38">
        <f>SUM(L44:Q44)</f>
        <v>82</v>
      </c>
      <c r="S44" s="74">
        <f>IF(ISERROR((J44+K44)/I44*100)=TRUE,0,(J44+K44)/I44*100)</f>
        <v>49.107142857142854</v>
      </c>
      <c r="T44" s="81">
        <v>18</v>
      </c>
    </row>
    <row r="45" spans="1:20" ht="16.5" customHeight="1">
      <c r="A45" s="28">
        <v>29</v>
      </c>
      <c r="B45" s="29" t="s">
        <v>134</v>
      </c>
      <c r="C45" s="56">
        <f t="shared" si="18"/>
        <v>370</v>
      </c>
      <c r="D45" s="54">
        <v>138</v>
      </c>
      <c r="E45" s="30">
        <v>232</v>
      </c>
      <c r="F45" s="30">
        <v>13</v>
      </c>
      <c r="G45" s="52"/>
      <c r="H45" s="63">
        <f>I45+Q45</f>
        <v>357</v>
      </c>
      <c r="I45" s="63">
        <f t="shared" si="19"/>
        <v>307</v>
      </c>
      <c r="J45" s="31">
        <v>154</v>
      </c>
      <c r="K45" s="31">
        <v>1</v>
      </c>
      <c r="L45" s="37">
        <f t="shared" si="20"/>
        <v>147</v>
      </c>
      <c r="M45" s="31">
        <v>5</v>
      </c>
      <c r="N45" s="31"/>
      <c r="O45" s="33"/>
      <c r="P45" s="33"/>
      <c r="Q45" s="31">
        <v>50</v>
      </c>
      <c r="R45" s="38">
        <f>SUM(L45:Q45)</f>
        <v>202</v>
      </c>
      <c r="S45" s="74">
        <f>IF(ISERROR((J45+K45)/I45*100)=TRUE,0,(J45+K45)/I45*100)</f>
        <v>50.4885993485342</v>
      </c>
      <c r="T45" s="81">
        <v>18</v>
      </c>
    </row>
    <row r="46" spans="1:22" ht="16.5" customHeight="1">
      <c r="A46" s="55" t="s">
        <v>35</v>
      </c>
      <c r="B46" s="60" t="s">
        <v>121</v>
      </c>
      <c r="C46" s="56">
        <f aca="true" t="shared" si="21" ref="C46:K46">SUM(C47:C55)</f>
        <v>4517</v>
      </c>
      <c r="D46" s="57">
        <f t="shared" si="21"/>
        <v>1724</v>
      </c>
      <c r="E46" s="56">
        <f t="shared" si="21"/>
        <v>2793</v>
      </c>
      <c r="F46" s="56">
        <f t="shared" si="21"/>
        <v>83</v>
      </c>
      <c r="G46" s="58">
        <f t="shared" si="21"/>
        <v>0</v>
      </c>
      <c r="H46" s="56">
        <f t="shared" si="21"/>
        <v>4434</v>
      </c>
      <c r="I46" s="56">
        <f t="shared" si="21"/>
        <v>3841</v>
      </c>
      <c r="J46" s="56">
        <f t="shared" si="21"/>
        <v>2295</v>
      </c>
      <c r="K46" s="56">
        <f t="shared" si="21"/>
        <v>18</v>
      </c>
      <c r="L46" s="57">
        <f>H46-J46-K46-SUM(M46:Q46)</f>
        <v>1486</v>
      </c>
      <c r="M46" s="56">
        <f aca="true" t="shared" si="22" ref="M46:T46">SUM(M47:M55)</f>
        <v>30</v>
      </c>
      <c r="N46" s="56">
        <f t="shared" si="22"/>
        <v>0</v>
      </c>
      <c r="O46" s="56">
        <f t="shared" si="22"/>
        <v>0</v>
      </c>
      <c r="P46" s="56">
        <f t="shared" si="22"/>
        <v>12</v>
      </c>
      <c r="Q46" s="56">
        <f t="shared" si="22"/>
        <v>593</v>
      </c>
      <c r="R46" s="57">
        <f t="shared" si="22"/>
        <v>2121</v>
      </c>
      <c r="S46" s="59">
        <f t="shared" si="7"/>
        <v>60.21869304868523</v>
      </c>
      <c r="T46" s="91">
        <f t="shared" si="22"/>
        <v>317</v>
      </c>
      <c r="U46" s="18">
        <v>10</v>
      </c>
      <c r="V46" s="97">
        <f>I46/H46*100</f>
        <v>86.62607126747858</v>
      </c>
    </row>
    <row r="47" spans="1:20" ht="16.5" customHeight="1">
      <c r="A47" s="28">
        <v>30</v>
      </c>
      <c r="B47" s="29" t="s">
        <v>41</v>
      </c>
      <c r="C47" s="56">
        <f aca="true" t="shared" si="23" ref="C47:C55">D47+E47</f>
        <v>158</v>
      </c>
      <c r="D47" s="54">
        <v>29</v>
      </c>
      <c r="E47" s="30">
        <v>129</v>
      </c>
      <c r="F47" s="31"/>
      <c r="G47" s="51"/>
      <c r="H47" s="63">
        <f t="shared" si="4"/>
        <v>158</v>
      </c>
      <c r="I47" s="63">
        <f aca="true" t="shared" si="24" ref="I47:I55">SUM(J47:P47)</f>
        <v>151</v>
      </c>
      <c r="J47" s="31">
        <v>151</v>
      </c>
      <c r="K47" s="31"/>
      <c r="L47" s="37">
        <f aca="true" t="shared" si="25" ref="L47:L55">C47-F47-J47-K47-SUM(M47:Q47)</f>
        <v>0</v>
      </c>
      <c r="M47" s="31"/>
      <c r="N47" s="31"/>
      <c r="O47" s="33"/>
      <c r="P47" s="33">
        <v>0</v>
      </c>
      <c r="Q47" s="31">
        <v>7</v>
      </c>
      <c r="R47" s="38">
        <f t="shared" si="16"/>
        <v>7</v>
      </c>
      <c r="S47" s="74">
        <f t="shared" si="7"/>
        <v>100</v>
      </c>
      <c r="T47" s="81">
        <v>59</v>
      </c>
    </row>
    <row r="48" spans="1:20" ht="16.5" customHeight="1">
      <c r="A48" s="28">
        <v>31</v>
      </c>
      <c r="B48" s="29" t="s">
        <v>42</v>
      </c>
      <c r="C48" s="56">
        <f t="shared" si="23"/>
        <v>856</v>
      </c>
      <c r="D48" s="54">
        <v>324</v>
      </c>
      <c r="E48" s="30">
        <v>532</v>
      </c>
      <c r="F48" s="31">
        <v>9</v>
      </c>
      <c r="G48" s="51"/>
      <c r="H48" s="63">
        <f t="shared" si="4"/>
        <v>847</v>
      </c>
      <c r="I48" s="63">
        <f t="shared" si="24"/>
        <v>797</v>
      </c>
      <c r="J48" s="31">
        <v>416</v>
      </c>
      <c r="K48" s="31">
        <v>10</v>
      </c>
      <c r="L48" s="37">
        <f t="shared" si="25"/>
        <v>371</v>
      </c>
      <c r="M48" s="31"/>
      <c r="N48" s="31"/>
      <c r="O48" s="33"/>
      <c r="P48" s="33"/>
      <c r="Q48" s="31">
        <v>50</v>
      </c>
      <c r="R48" s="38">
        <f t="shared" si="16"/>
        <v>421</v>
      </c>
      <c r="S48" s="74">
        <f t="shared" si="7"/>
        <v>53.4504391468005</v>
      </c>
      <c r="T48" s="81">
        <v>34</v>
      </c>
    </row>
    <row r="49" spans="1:20" ht="16.5" customHeight="1">
      <c r="A49" s="28">
        <v>32</v>
      </c>
      <c r="B49" s="29" t="s">
        <v>43</v>
      </c>
      <c r="C49" s="56">
        <f t="shared" si="23"/>
        <v>603</v>
      </c>
      <c r="D49" s="54">
        <v>287</v>
      </c>
      <c r="E49" s="30">
        <v>316</v>
      </c>
      <c r="F49" s="31">
        <v>11</v>
      </c>
      <c r="G49" s="51"/>
      <c r="H49" s="63">
        <f t="shared" si="4"/>
        <v>592</v>
      </c>
      <c r="I49" s="63">
        <f t="shared" si="24"/>
        <v>505</v>
      </c>
      <c r="J49" s="31">
        <v>275</v>
      </c>
      <c r="K49" s="31">
        <v>3</v>
      </c>
      <c r="L49" s="37">
        <f t="shared" si="25"/>
        <v>225</v>
      </c>
      <c r="M49" s="31"/>
      <c r="N49" s="31"/>
      <c r="O49" s="33"/>
      <c r="P49" s="33">
        <v>2</v>
      </c>
      <c r="Q49" s="31">
        <v>87</v>
      </c>
      <c r="R49" s="38">
        <f t="shared" si="16"/>
        <v>314</v>
      </c>
      <c r="S49" s="74">
        <f t="shared" si="7"/>
        <v>55.049504950495056</v>
      </c>
      <c r="T49" s="81">
        <v>55</v>
      </c>
    </row>
    <row r="50" spans="1:20" ht="16.5" customHeight="1">
      <c r="A50" s="28">
        <v>33</v>
      </c>
      <c r="B50" s="29" t="s">
        <v>44</v>
      </c>
      <c r="C50" s="56">
        <f t="shared" si="23"/>
        <v>699</v>
      </c>
      <c r="D50" s="54">
        <v>293</v>
      </c>
      <c r="E50" s="30">
        <v>406</v>
      </c>
      <c r="F50" s="31"/>
      <c r="G50" s="51">
        <v>0</v>
      </c>
      <c r="H50" s="63">
        <f t="shared" si="4"/>
        <v>699</v>
      </c>
      <c r="I50" s="63">
        <f t="shared" si="24"/>
        <v>563</v>
      </c>
      <c r="J50" s="31">
        <v>333</v>
      </c>
      <c r="K50" s="31">
        <v>1</v>
      </c>
      <c r="L50" s="37">
        <f t="shared" si="25"/>
        <v>217</v>
      </c>
      <c r="M50" s="31">
        <v>12</v>
      </c>
      <c r="N50" s="31"/>
      <c r="O50" s="33">
        <v>0</v>
      </c>
      <c r="P50" s="33">
        <v>0</v>
      </c>
      <c r="Q50" s="31">
        <v>136</v>
      </c>
      <c r="R50" s="38">
        <f t="shared" si="16"/>
        <v>365</v>
      </c>
      <c r="S50" s="74">
        <f t="shared" si="7"/>
        <v>59.32504440497336</v>
      </c>
      <c r="T50" s="81">
        <v>50</v>
      </c>
    </row>
    <row r="51" spans="1:20" ht="16.5" customHeight="1">
      <c r="A51" s="28">
        <v>34</v>
      </c>
      <c r="B51" s="29" t="s">
        <v>45</v>
      </c>
      <c r="C51" s="56">
        <f t="shared" si="23"/>
        <v>790</v>
      </c>
      <c r="D51" s="54">
        <v>401</v>
      </c>
      <c r="E51" s="30">
        <v>389</v>
      </c>
      <c r="F51" s="31">
        <v>9</v>
      </c>
      <c r="G51" s="51"/>
      <c r="H51" s="63">
        <f t="shared" si="4"/>
        <v>781</v>
      </c>
      <c r="I51" s="63">
        <f t="shared" si="24"/>
        <v>581</v>
      </c>
      <c r="J51" s="31">
        <v>297</v>
      </c>
      <c r="K51" s="31">
        <v>3</v>
      </c>
      <c r="L51" s="37">
        <f t="shared" si="25"/>
        <v>255</v>
      </c>
      <c r="M51" s="31">
        <v>16</v>
      </c>
      <c r="N51" s="31"/>
      <c r="O51" s="33"/>
      <c r="P51" s="33">
        <v>10</v>
      </c>
      <c r="Q51" s="31">
        <v>200</v>
      </c>
      <c r="R51" s="38">
        <f t="shared" si="16"/>
        <v>481</v>
      </c>
      <c r="S51" s="74">
        <f t="shared" si="7"/>
        <v>51.63511187607573</v>
      </c>
      <c r="T51" s="81">
        <v>100</v>
      </c>
    </row>
    <row r="52" spans="1:20" ht="16.5" customHeight="1">
      <c r="A52" s="28">
        <v>35</v>
      </c>
      <c r="B52" s="29" t="s">
        <v>92</v>
      </c>
      <c r="C52" s="56">
        <f t="shared" si="23"/>
        <v>380</v>
      </c>
      <c r="D52" s="54">
        <v>89</v>
      </c>
      <c r="E52" s="30">
        <v>291</v>
      </c>
      <c r="F52" s="31">
        <v>35</v>
      </c>
      <c r="G52" s="51"/>
      <c r="H52" s="63">
        <f>I52+Q52</f>
        <v>345</v>
      </c>
      <c r="I52" s="63">
        <f t="shared" si="24"/>
        <v>341</v>
      </c>
      <c r="J52" s="31">
        <v>252</v>
      </c>
      <c r="K52" s="31"/>
      <c r="L52" s="37">
        <f t="shared" si="25"/>
        <v>87</v>
      </c>
      <c r="M52" s="31">
        <v>2</v>
      </c>
      <c r="N52" s="31"/>
      <c r="O52" s="33"/>
      <c r="P52" s="33"/>
      <c r="Q52" s="31">
        <v>4</v>
      </c>
      <c r="R52" s="38">
        <f>SUM(L52:Q52)</f>
        <v>93</v>
      </c>
      <c r="S52" s="74">
        <f>IF(ISERROR((J52+K52)/I52*100)=TRUE,0,(J52+K52)/I52*100)</f>
        <v>73.90029325513197</v>
      </c>
      <c r="T52" s="81"/>
    </row>
    <row r="53" spans="1:20" ht="16.5" customHeight="1">
      <c r="A53" s="28">
        <v>36</v>
      </c>
      <c r="B53" s="29" t="s">
        <v>106</v>
      </c>
      <c r="C53" s="56">
        <f>D53+E53</f>
        <v>568</v>
      </c>
      <c r="D53" s="54">
        <v>132</v>
      </c>
      <c r="E53" s="30">
        <v>436</v>
      </c>
      <c r="F53" s="31">
        <v>12</v>
      </c>
      <c r="G53" s="51"/>
      <c r="H53" s="63">
        <f>I53+Q53</f>
        <v>556</v>
      </c>
      <c r="I53" s="63">
        <f>SUM(J53:P53)</f>
        <v>517</v>
      </c>
      <c r="J53" s="31">
        <v>369</v>
      </c>
      <c r="K53" s="31"/>
      <c r="L53" s="37">
        <f t="shared" si="25"/>
        <v>148</v>
      </c>
      <c r="M53" s="31"/>
      <c r="N53" s="31"/>
      <c r="O53" s="33"/>
      <c r="P53" s="33"/>
      <c r="Q53" s="31">
        <v>39</v>
      </c>
      <c r="R53" s="38">
        <f>SUM(L53:Q53)</f>
        <v>187</v>
      </c>
      <c r="S53" s="74">
        <f>IF(ISERROR((J53+K53)/I53*100)=TRUE,0,(J53+K53)/I53*100)</f>
        <v>71.37330754352031</v>
      </c>
      <c r="T53" s="81">
        <v>19</v>
      </c>
    </row>
    <row r="54" spans="1:20" ht="16.5" customHeight="1">
      <c r="A54" s="28">
        <v>37</v>
      </c>
      <c r="B54" s="29" t="s">
        <v>135</v>
      </c>
      <c r="C54" s="56">
        <f>D54+E54</f>
        <v>214</v>
      </c>
      <c r="D54" s="54">
        <v>58</v>
      </c>
      <c r="E54" s="30">
        <v>156</v>
      </c>
      <c r="F54" s="31">
        <v>2</v>
      </c>
      <c r="G54" s="51"/>
      <c r="H54" s="63">
        <f>I54+Q54</f>
        <v>212</v>
      </c>
      <c r="I54" s="63">
        <f>SUM(J54:P54)</f>
        <v>203</v>
      </c>
      <c r="J54" s="31">
        <v>106</v>
      </c>
      <c r="K54" s="31"/>
      <c r="L54" s="37">
        <f>C54-F54-J54-K54-SUM(M54:Q54)</f>
        <v>97</v>
      </c>
      <c r="M54" s="31"/>
      <c r="N54" s="31"/>
      <c r="O54" s="33"/>
      <c r="P54" s="33"/>
      <c r="Q54" s="31">
        <v>9</v>
      </c>
      <c r="R54" s="38">
        <f>SUM(L54:Q54)</f>
        <v>106</v>
      </c>
      <c r="S54" s="74">
        <f>IF(ISERROR((J54+K54)/I54*100)=TRUE,0,(J54+K54)/I54*100)</f>
        <v>52.21674876847291</v>
      </c>
      <c r="T54" s="81"/>
    </row>
    <row r="55" spans="1:20" ht="16.5" customHeight="1">
      <c r="A55" s="28">
        <v>38</v>
      </c>
      <c r="B55" s="29" t="s">
        <v>139</v>
      </c>
      <c r="C55" s="56">
        <f t="shared" si="23"/>
        <v>249</v>
      </c>
      <c r="D55" s="54">
        <v>111</v>
      </c>
      <c r="E55" s="30">
        <v>138</v>
      </c>
      <c r="F55" s="31">
        <v>5</v>
      </c>
      <c r="G55" s="51"/>
      <c r="H55" s="63">
        <f>I55+Q55</f>
        <v>244</v>
      </c>
      <c r="I55" s="63">
        <f t="shared" si="24"/>
        <v>183</v>
      </c>
      <c r="J55" s="31">
        <v>96</v>
      </c>
      <c r="K55" s="31">
        <v>1</v>
      </c>
      <c r="L55" s="37">
        <f t="shared" si="25"/>
        <v>86</v>
      </c>
      <c r="M55" s="31"/>
      <c r="N55" s="31"/>
      <c r="O55" s="33"/>
      <c r="P55" s="33"/>
      <c r="Q55" s="31">
        <v>61</v>
      </c>
      <c r="R55" s="38">
        <f>SUM(L55:Q55)</f>
        <v>147</v>
      </c>
      <c r="S55" s="74">
        <f>IF(ISERROR((J55+K55)/I55*100)=TRUE,0,(J55+K55)/I55*100)</f>
        <v>53.00546448087432</v>
      </c>
      <c r="T55" s="81"/>
    </row>
    <row r="56" spans="1:22" ht="16.5" customHeight="1">
      <c r="A56" s="55" t="s">
        <v>73</v>
      </c>
      <c r="B56" s="60" t="s">
        <v>89</v>
      </c>
      <c r="C56" s="56">
        <f aca="true" t="shared" si="26" ref="C56:K56">SUM(C57:C63)</f>
        <v>2467</v>
      </c>
      <c r="D56" s="57">
        <f t="shared" si="26"/>
        <v>840</v>
      </c>
      <c r="E56" s="56">
        <f t="shared" si="26"/>
        <v>1627</v>
      </c>
      <c r="F56" s="56">
        <f t="shared" si="26"/>
        <v>104</v>
      </c>
      <c r="G56" s="58">
        <f t="shared" si="26"/>
        <v>0</v>
      </c>
      <c r="H56" s="56">
        <f t="shared" si="26"/>
        <v>2363</v>
      </c>
      <c r="I56" s="56">
        <f t="shared" si="26"/>
        <v>2178</v>
      </c>
      <c r="J56" s="56">
        <f t="shared" si="26"/>
        <v>1355</v>
      </c>
      <c r="K56" s="56">
        <f t="shared" si="26"/>
        <v>25</v>
      </c>
      <c r="L56" s="57">
        <f>H56-J56-K56-SUM(M56:Q56)</f>
        <v>783</v>
      </c>
      <c r="M56" s="56">
        <f aca="true" t="shared" si="27" ref="M56:T56">SUM(M57:M63)</f>
        <v>14</v>
      </c>
      <c r="N56" s="56">
        <f t="shared" si="27"/>
        <v>0</v>
      </c>
      <c r="O56" s="56">
        <f t="shared" si="27"/>
        <v>0</v>
      </c>
      <c r="P56" s="56">
        <f t="shared" si="27"/>
        <v>1</v>
      </c>
      <c r="Q56" s="56">
        <f t="shared" si="27"/>
        <v>185</v>
      </c>
      <c r="R56" s="57">
        <f t="shared" si="27"/>
        <v>983</v>
      </c>
      <c r="S56" s="59">
        <f t="shared" si="7"/>
        <v>63.36088154269972</v>
      </c>
      <c r="T56" s="92">
        <f t="shared" si="27"/>
        <v>74</v>
      </c>
      <c r="U56" s="18">
        <v>10</v>
      </c>
      <c r="V56" s="97">
        <f>I56/H56*100</f>
        <v>92.1709691070673</v>
      </c>
    </row>
    <row r="57" spans="1:20" ht="16.5" customHeight="1">
      <c r="A57" s="28">
        <v>39</v>
      </c>
      <c r="B57" s="29" t="s">
        <v>46</v>
      </c>
      <c r="C57" s="56">
        <f aca="true" t="shared" si="28" ref="C57:C63">D57+E57</f>
        <v>110</v>
      </c>
      <c r="D57" s="54">
        <v>110</v>
      </c>
      <c r="E57" s="30">
        <v>0</v>
      </c>
      <c r="F57" s="31">
        <v>0</v>
      </c>
      <c r="G57" s="51">
        <v>0</v>
      </c>
      <c r="H57" s="63">
        <f t="shared" si="4"/>
        <v>110</v>
      </c>
      <c r="I57" s="63">
        <f aca="true" t="shared" si="29" ref="I57:I63">SUM(J57:P57)</f>
        <v>86</v>
      </c>
      <c r="J57" s="31">
        <v>17</v>
      </c>
      <c r="K57" s="31">
        <v>2</v>
      </c>
      <c r="L57" s="37">
        <f aca="true" t="shared" si="30" ref="L57:L63">C57-F57-J57-K57-SUM(M57:Q57)</f>
        <v>67</v>
      </c>
      <c r="M57" s="31">
        <v>0</v>
      </c>
      <c r="N57" s="31">
        <v>0</v>
      </c>
      <c r="O57" s="33">
        <v>0</v>
      </c>
      <c r="P57" s="33">
        <v>0</v>
      </c>
      <c r="Q57" s="31">
        <v>24</v>
      </c>
      <c r="R57" s="38">
        <f aca="true" t="shared" si="31" ref="R57:R84">SUM(L57:Q57)</f>
        <v>91</v>
      </c>
      <c r="S57" s="74">
        <f aca="true" t="shared" si="32" ref="S57:S63">IF(ISERROR((J57+K57)/I57*100)=TRUE,0,(J57+K57)/I57*100)</f>
        <v>22.093023255813954</v>
      </c>
      <c r="T57" s="81">
        <v>26</v>
      </c>
    </row>
    <row r="58" spans="1:20" ht="16.5" customHeight="1">
      <c r="A58" s="28">
        <v>40</v>
      </c>
      <c r="B58" s="29" t="s">
        <v>47</v>
      </c>
      <c r="C58" s="56">
        <f t="shared" si="28"/>
        <v>454</v>
      </c>
      <c r="D58" s="54">
        <v>95</v>
      </c>
      <c r="E58" s="30">
        <v>359</v>
      </c>
      <c r="F58" s="31">
        <v>25</v>
      </c>
      <c r="G58" s="51">
        <v>0</v>
      </c>
      <c r="H58" s="63">
        <f t="shared" si="4"/>
        <v>429</v>
      </c>
      <c r="I58" s="63">
        <f t="shared" si="29"/>
        <v>391</v>
      </c>
      <c r="J58" s="31">
        <v>291</v>
      </c>
      <c r="K58" s="31">
        <v>2</v>
      </c>
      <c r="L58" s="37">
        <f t="shared" si="30"/>
        <v>97</v>
      </c>
      <c r="M58" s="31">
        <v>0</v>
      </c>
      <c r="N58" s="31">
        <v>0</v>
      </c>
      <c r="O58" s="33">
        <v>0</v>
      </c>
      <c r="P58" s="33">
        <v>1</v>
      </c>
      <c r="Q58" s="31">
        <v>38</v>
      </c>
      <c r="R58" s="38">
        <f t="shared" si="31"/>
        <v>136</v>
      </c>
      <c r="S58" s="74">
        <f t="shared" si="32"/>
        <v>74.93606138107417</v>
      </c>
      <c r="T58" s="81">
        <v>11</v>
      </c>
    </row>
    <row r="59" spans="1:20" ht="16.5" customHeight="1">
      <c r="A59" s="28">
        <v>41</v>
      </c>
      <c r="B59" s="29" t="s">
        <v>48</v>
      </c>
      <c r="C59" s="56">
        <f t="shared" si="28"/>
        <v>496</v>
      </c>
      <c r="D59" s="54">
        <v>172</v>
      </c>
      <c r="E59" s="30">
        <v>324</v>
      </c>
      <c r="F59" s="31">
        <v>15</v>
      </c>
      <c r="G59" s="51">
        <v>0</v>
      </c>
      <c r="H59" s="63">
        <f t="shared" si="4"/>
        <v>481</v>
      </c>
      <c r="I59" s="63">
        <f t="shared" si="29"/>
        <v>437</v>
      </c>
      <c r="J59" s="31">
        <v>262</v>
      </c>
      <c r="K59" s="31">
        <v>5</v>
      </c>
      <c r="L59" s="37">
        <f t="shared" si="30"/>
        <v>168</v>
      </c>
      <c r="M59" s="31">
        <v>2</v>
      </c>
      <c r="N59" s="31">
        <v>0</v>
      </c>
      <c r="O59" s="33">
        <v>0</v>
      </c>
      <c r="P59" s="33">
        <v>0</v>
      </c>
      <c r="Q59" s="31">
        <v>44</v>
      </c>
      <c r="R59" s="38">
        <f t="shared" si="31"/>
        <v>214</v>
      </c>
      <c r="S59" s="74">
        <f t="shared" si="32"/>
        <v>61.098398169336384</v>
      </c>
      <c r="T59" s="81">
        <v>29</v>
      </c>
    </row>
    <row r="60" spans="1:20" ht="16.5" customHeight="1">
      <c r="A60" s="28">
        <v>42</v>
      </c>
      <c r="B60" s="29" t="s">
        <v>114</v>
      </c>
      <c r="C60" s="56">
        <f t="shared" si="28"/>
        <v>491</v>
      </c>
      <c r="D60" s="54">
        <v>147</v>
      </c>
      <c r="E60" s="30">
        <v>344</v>
      </c>
      <c r="F60" s="31">
        <v>26</v>
      </c>
      <c r="G60" s="51">
        <v>0</v>
      </c>
      <c r="H60" s="63">
        <f>I60+Q60</f>
        <v>465</v>
      </c>
      <c r="I60" s="63">
        <f t="shared" si="29"/>
        <v>434</v>
      </c>
      <c r="J60" s="31">
        <v>267</v>
      </c>
      <c r="K60" s="31">
        <v>4</v>
      </c>
      <c r="L60" s="37">
        <f t="shared" si="30"/>
        <v>156</v>
      </c>
      <c r="M60" s="31">
        <v>7</v>
      </c>
      <c r="N60" s="31">
        <v>0</v>
      </c>
      <c r="O60" s="33">
        <v>0</v>
      </c>
      <c r="P60" s="33">
        <v>0</v>
      </c>
      <c r="Q60" s="31">
        <v>31</v>
      </c>
      <c r="R60" s="38">
        <f>SUM(L60:Q60)</f>
        <v>194</v>
      </c>
      <c r="S60" s="74">
        <f t="shared" si="32"/>
        <v>62.44239631336406</v>
      </c>
      <c r="T60" s="81">
        <v>0</v>
      </c>
    </row>
    <row r="61" spans="1:20" ht="16.5" customHeight="1">
      <c r="A61" s="28">
        <v>43</v>
      </c>
      <c r="B61" s="29" t="s">
        <v>57</v>
      </c>
      <c r="C61" s="56">
        <f t="shared" si="28"/>
        <v>649</v>
      </c>
      <c r="D61" s="54">
        <v>236</v>
      </c>
      <c r="E61" s="30">
        <v>413</v>
      </c>
      <c r="F61" s="31">
        <v>31</v>
      </c>
      <c r="G61" s="51">
        <v>0</v>
      </c>
      <c r="H61" s="63">
        <f>I61+Q61</f>
        <v>618</v>
      </c>
      <c r="I61" s="63">
        <f t="shared" si="29"/>
        <v>590</v>
      </c>
      <c r="J61" s="31">
        <v>353</v>
      </c>
      <c r="K61" s="31">
        <v>8</v>
      </c>
      <c r="L61" s="37">
        <f t="shared" si="30"/>
        <v>226</v>
      </c>
      <c r="M61" s="31">
        <v>3</v>
      </c>
      <c r="N61" s="31">
        <v>0</v>
      </c>
      <c r="O61" s="33">
        <v>0</v>
      </c>
      <c r="P61" s="33">
        <v>0</v>
      </c>
      <c r="Q61" s="31">
        <v>28</v>
      </c>
      <c r="R61" s="38">
        <f>SUM(L61:Q61)</f>
        <v>257</v>
      </c>
      <c r="S61" s="74">
        <f t="shared" si="32"/>
        <v>61.186440677966104</v>
      </c>
      <c r="T61" s="81">
        <v>8</v>
      </c>
    </row>
    <row r="62" spans="1:20" ht="16.5" customHeight="1">
      <c r="A62" s="28">
        <v>44</v>
      </c>
      <c r="B62" s="29" t="s">
        <v>137</v>
      </c>
      <c r="C62" s="56">
        <f t="shared" si="28"/>
        <v>91</v>
      </c>
      <c r="D62" s="54">
        <v>0</v>
      </c>
      <c r="E62" s="30">
        <v>91</v>
      </c>
      <c r="F62" s="31">
        <v>0</v>
      </c>
      <c r="G62" s="51">
        <v>0</v>
      </c>
      <c r="H62" s="63">
        <f>I62+Q62</f>
        <v>91</v>
      </c>
      <c r="I62" s="63">
        <f t="shared" si="29"/>
        <v>91</v>
      </c>
      <c r="J62" s="31">
        <v>76</v>
      </c>
      <c r="K62" s="31">
        <v>1</v>
      </c>
      <c r="L62" s="37">
        <f t="shared" si="30"/>
        <v>14</v>
      </c>
      <c r="M62" s="31">
        <v>0</v>
      </c>
      <c r="N62" s="31">
        <v>0</v>
      </c>
      <c r="O62" s="33">
        <v>0</v>
      </c>
      <c r="P62" s="33">
        <v>0</v>
      </c>
      <c r="Q62" s="31">
        <v>0</v>
      </c>
      <c r="R62" s="38">
        <f>SUM(L62:Q62)</f>
        <v>14</v>
      </c>
      <c r="S62" s="74">
        <f t="shared" si="32"/>
        <v>84.61538461538461</v>
      </c>
      <c r="T62" s="81"/>
    </row>
    <row r="63" spans="1:20" ht="16.5" customHeight="1">
      <c r="A63" s="28">
        <v>45</v>
      </c>
      <c r="B63" s="29" t="s">
        <v>138</v>
      </c>
      <c r="C63" s="56">
        <f t="shared" si="28"/>
        <v>176</v>
      </c>
      <c r="D63" s="54">
        <v>80</v>
      </c>
      <c r="E63" s="30">
        <v>96</v>
      </c>
      <c r="F63" s="31">
        <v>7</v>
      </c>
      <c r="G63" s="51">
        <v>0</v>
      </c>
      <c r="H63" s="63">
        <f t="shared" si="4"/>
        <v>169</v>
      </c>
      <c r="I63" s="63">
        <f t="shared" si="29"/>
        <v>149</v>
      </c>
      <c r="J63" s="31">
        <v>89</v>
      </c>
      <c r="K63" s="31">
        <v>3</v>
      </c>
      <c r="L63" s="37">
        <f t="shared" si="30"/>
        <v>55</v>
      </c>
      <c r="M63" s="31">
        <v>2</v>
      </c>
      <c r="N63" s="31">
        <v>0</v>
      </c>
      <c r="O63" s="33">
        <v>0</v>
      </c>
      <c r="P63" s="33">
        <v>0</v>
      </c>
      <c r="Q63" s="31">
        <v>20</v>
      </c>
      <c r="R63" s="38">
        <f t="shared" si="31"/>
        <v>77</v>
      </c>
      <c r="S63" s="74">
        <f t="shared" si="32"/>
        <v>61.74496644295302</v>
      </c>
      <c r="T63" s="81"/>
    </row>
    <row r="64" spans="1:22" ht="16.5" customHeight="1">
      <c r="A64" s="55" t="s">
        <v>74</v>
      </c>
      <c r="B64" s="60" t="s">
        <v>50</v>
      </c>
      <c r="C64" s="56">
        <f aca="true" t="shared" si="33" ref="C64:K64">SUM(C65:C70)</f>
        <v>2899</v>
      </c>
      <c r="D64" s="57">
        <f t="shared" si="33"/>
        <v>939</v>
      </c>
      <c r="E64" s="56">
        <f t="shared" si="33"/>
        <v>1960</v>
      </c>
      <c r="F64" s="56">
        <f t="shared" si="33"/>
        <v>59</v>
      </c>
      <c r="G64" s="58">
        <f t="shared" si="33"/>
        <v>0</v>
      </c>
      <c r="H64" s="56">
        <f t="shared" si="33"/>
        <v>2840</v>
      </c>
      <c r="I64" s="56">
        <f t="shared" si="33"/>
        <v>2519</v>
      </c>
      <c r="J64" s="56">
        <f t="shared" si="33"/>
        <v>1559</v>
      </c>
      <c r="K64" s="56">
        <f t="shared" si="33"/>
        <v>25</v>
      </c>
      <c r="L64" s="57">
        <f>H64-J64-K64-SUM(M64:Q64)</f>
        <v>903</v>
      </c>
      <c r="M64" s="56">
        <f aca="true" t="shared" si="34" ref="M64:R64">SUM(M65:M70)</f>
        <v>26</v>
      </c>
      <c r="N64" s="56">
        <f t="shared" si="34"/>
        <v>6</v>
      </c>
      <c r="O64" s="56">
        <f t="shared" si="34"/>
        <v>0</v>
      </c>
      <c r="P64" s="56">
        <f t="shared" si="34"/>
        <v>0</v>
      </c>
      <c r="Q64" s="56">
        <f t="shared" si="34"/>
        <v>321</v>
      </c>
      <c r="R64" s="56">
        <f t="shared" si="34"/>
        <v>1256</v>
      </c>
      <c r="S64" s="59">
        <f t="shared" si="7"/>
        <v>62.882096069869</v>
      </c>
      <c r="T64" s="93">
        <v>95</v>
      </c>
      <c r="U64" s="18">
        <v>10</v>
      </c>
      <c r="V64" s="97">
        <f>I64/H64*100</f>
        <v>88.69718309859155</v>
      </c>
    </row>
    <row r="65" spans="1:20" ht="16.5" customHeight="1">
      <c r="A65" s="28">
        <v>46</v>
      </c>
      <c r="B65" s="29" t="s">
        <v>133</v>
      </c>
      <c r="C65" s="56">
        <f aca="true" t="shared" si="35" ref="C65:C70">D65+E65</f>
        <v>553</v>
      </c>
      <c r="D65" s="54">
        <v>211</v>
      </c>
      <c r="E65" s="30">
        <v>342</v>
      </c>
      <c r="F65" s="31">
        <v>21</v>
      </c>
      <c r="G65" s="51"/>
      <c r="H65" s="63">
        <f t="shared" si="4"/>
        <v>532</v>
      </c>
      <c r="I65" s="63">
        <f aca="true" t="shared" si="36" ref="I65:I70">SUM(J65:P65)</f>
        <v>442</v>
      </c>
      <c r="J65" s="31">
        <v>252</v>
      </c>
      <c r="K65" s="31">
        <v>2</v>
      </c>
      <c r="L65" s="37">
        <f aca="true" t="shared" si="37" ref="L65:L70">C65-F65-J65-K65-SUM(M65:Q65)</f>
        <v>182</v>
      </c>
      <c r="M65" s="31">
        <v>5</v>
      </c>
      <c r="N65" s="31">
        <v>1</v>
      </c>
      <c r="O65" s="33"/>
      <c r="P65" s="33"/>
      <c r="Q65" s="31">
        <v>90</v>
      </c>
      <c r="R65" s="38">
        <f t="shared" si="31"/>
        <v>278</v>
      </c>
      <c r="S65" s="74">
        <f t="shared" si="7"/>
        <v>57.466063348416284</v>
      </c>
      <c r="T65" s="81"/>
    </row>
    <row r="66" spans="1:20" ht="16.5" customHeight="1">
      <c r="A66" s="28">
        <v>47</v>
      </c>
      <c r="B66" s="29" t="s">
        <v>52</v>
      </c>
      <c r="C66" s="56">
        <f t="shared" si="35"/>
        <v>521</v>
      </c>
      <c r="D66" s="54">
        <v>147</v>
      </c>
      <c r="E66" s="30">
        <v>374</v>
      </c>
      <c r="F66" s="31">
        <v>7</v>
      </c>
      <c r="G66" s="51"/>
      <c r="H66" s="63">
        <f t="shared" si="4"/>
        <v>514</v>
      </c>
      <c r="I66" s="63">
        <f t="shared" si="36"/>
        <v>468</v>
      </c>
      <c r="J66" s="31">
        <v>276</v>
      </c>
      <c r="K66" s="31">
        <v>3</v>
      </c>
      <c r="L66" s="37">
        <f t="shared" si="37"/>
        <v>176</v>
      </c>
      <c r="M66" s="31">
        <v>11</v>
      </c>
      <c r="N66" s="31">
        <v>2</v>
      </c>
      <c r="O66" s="33"/>
      <c r="P66" s="33"/>
      <c r="Q66" s="31">
        <v>46</v>
      </c>
      <c r="R66" s="38">
        <f t="shared" si="31"/>
        <v>235</v>
      </c>
      <c r="S66" s="74">
        <f t="shared" si="7"/>
        <v>59.61538461538461</v>
      </c>
      <c r="T66" s="81"/>
    </row>
    <row r="67" spans="1:20" ht="16.5" customHeight="1">
      <c r="A67" s="28">
        <v>48</v>
      </c>
      <c r="B67" s="29" t="s">
        <v>53</v>
      </c>
      <c r="C67" s="56">
        <f t="shared" si="35"/>
        <v>457</v>
      </c>
      <c r="D67" s="54">
        <v>180</v>
      </c>
      <c r="E67" s="30">
        <v>277</v>
      </c>
      <c r="F67" s="31">
        <v>4</v>
      </c>
      <c r="G67" s="51"/>
      <c r="H67" s="63">
        <f t="shared" si="4"/>
        <v>453</v>
      </c>
      <c r="I67" s="63">
        <f t="shared" si="36"/>
        <v>405</v>
      </c>
      <c r="J67" s="31">
        <v>257</v>
      </c>
      <c r="K67" s="31">
        <v>1</v>
      </c>
      <c r="L67" s="37">
        <f t="shared" si="37"/>
        <v>143</v>
      </c>
      <c r="M67" s="31">
        <v>3</v>
      </c>
      <c r="N67" s="31">
        <v>1</v>
      </c>
      <c r="O67" s="33"/>
      <c r="P67" s="33"/>
      <c r="Q67" s="31">
        <v>48</v>
      </c>
      <c r="R67" s="38">
        <f t="shared" si="31"/>
        <v>195</v>
      </c>
      <c r="S67" s="74">
        <f t="shared" si="7"/>
        <v>63.70370370370371</v>
      </c>
      <c r="T67" s="81"/>
    </row>
    <row r="68" spans="1:20" ht="16.5" customHeight="1">
      <c r="A68" s="28">
        <v>49</v>
      </c>
      <c r="B68" s="29" t="s">
        <v>54</v>
      </c>
      <c r="C68" s="56">
        <f t="shared" si="35"/>
        <v>547</v>
      </c>
      <c r="D68" s="54">
        <v>283</v>
      </c>
      <c r="E68" s="30">
        <v>264</v>
      </c>
      <c r="F68" s="31">
        <v>6</v>
      </c>
      <c r="G68" s="51"/>
      <c r="H68" s="63">
        <f>I68+Q68</f>
        <v>541</v>
      </c>
      <c r="I68" s="63">
        <f>SUM(J68:P68)</f>
        <v>411</v>
      </c>
      <c r="J68" s="31">
        <v>214</v>
      </c>
      <c r="K68" s="31">
        <v>11</v>
      </c>
      <c r="L68" s="37">
        <f t="shared" si="37"/>
        <v>179</v>
      </c>
      <c r="M68" s="31">
        <v>5</v>
      </c>
      <c r="N68" s="31">
        <v>2</v>
      </c>
      <c r="O68" s="33"/>
      <c r="P68" s="33"/>
      <c r="Q68" s="31">
        <v>130</v>
      </c>
      <c r="R68" s="38">
        <f>SUM(L68:Q68)</f>
        <v>316</v>
      </c>
      <c r="S68" s="74">
        <f>IF(ISERROR((J68+K68)/I68*100)=TRUE,0,(J68+K68)/I68*100)</f>
        <v>54.74452554744526</v>
      </c>
      <c r="T68" s="81"/>
    </row>
    <row r="69" spans="1:20" ht="16.5" customHeight="1">
      <c r="A69" s="28">
        <v>50</v>
      </c>
      <c r="B69" s="29" t="s">
        <v>91</v>
      </c>
      <c r="C69" s="56">
        <f>D69+E69</f>
        <v>505</v>
      </c>
      <c r="D69" s="54">
        <v>109</v>
      </c>
      <c r="E69" s="30">
        <v>396</v>
      </c>
      <c r="F69" s="31">
        <v>16</v>
      </c>
      <c r="G69" s="51"/>
      <c r="H69" s="63">
        <f>I69+Q69</f>
        <v>489</v>
      </c>
      <c r="I69" s="63">
        <f>SUM(J69:P69)</f>
        <v>484</v>
      </c>
      <c r="J69" s="31">
        <v>308</v>
      </c>
      <c r="K69" s="31">
        <v>8</v>
      </c>
      <c r="L69" s="37">
        <f t="shared" si="37"/>
        <v>168</v>
      </c>
      <c r="M69" s="31"/>
      <c r="N69" s="31"/>
      <c r="O69" s="33"/>
      <c r="P69" s="33"/>
      <c r="Q69" s="31">
        <v>5</v>
      </c>
      <c r="R69" s="38">
        <f>SUM(L69:Q69)</f>
        <v>173</v>
      </c>
      <c r="S69" s="74">
        <f>IF(ISERROR((J69+K69)/I69*100)=TRUE,0,(J69+K69)/I69*100)</f>
        <v>65.28925619834712</v>
      </c>
      <c r="T69" s="81"/>
    </row>
    <row r="70" spans="1:20" ht="16.5" customHeight="1">
      <c r="A70" s="28">
        <v>51</v>
      </c>
      <c r="B70" s="29" t="s">
        <v>136</v>
      </c>
      <c r="C70" s="56">
        <f t="shared" si="35"/>
        <v>316</v>
      </c>
      <c r="D70" s="54">
        <v>9</v>
      </c>
      <c r="E70" s="30">
        <v>307</v>
      </c>
      <c r="F70" s="31">
        <v>5</v>
      </c>
      <c r="G70" s="51"/>
      <c r="H70" s="63">
        <f t="shared" si="4"/>
        <v>311</v>
      </c>
      <c r="I70" s="63">
        <f t="shared" si="36"/>
        <v>309</v>
      </c>
      <c r="J70" s="31">
        <v>252</v>
      </c>
      <c r="K70" s="31"/>
      <c r="L70" s="37">
        <f t="shared" si="37"/>
        <v>55</v>
      </c>
      <c r="M70" s="31">
        <v>2</v>
      </c>
      <c r="N70" s="31"/>
      <c r="O70" s="33"/>
      <c r="P70" s="33"/>
      <c r="Q70" s="31">
        <v>2</v>
      </c>
      <c r="R70" s="38">
        <f t="shared" si="31"/>
        <v>59</v>
      </c>
      <c r="S70" s="74">
        <f t="shared" si="7"/>
        <v>81.55339805825243</v>
      </c>
      <c r="T70" s="81"/>
    </row>
    <row r="71" spans="1:22" ht="16.5" customHeight="1">
      <c r="A71" s="55" t="s">
        <v>75</v>
      </c>
      <c r="B71" s="60" t="s">
        <v>55</v>
      </c>
      <c r="C71" s="56">
        <f>SUM(C72:C76)</f>
        <v>3865</v>
      </c>
      <c r="D71" s="56">
        <f aca="true" t="shared" si="38" ref="D71:K71">SUM(D72:D76)</f>
        <v>1677</v>
      </c>
      <c r="E71" s="56">
        <f t="shared" si="38"/>
        <v>2188</v>
      </c>
      <c r="F71" s="56">
        <f t="shared" si="38"/>
        <v>10</v>
      </c>
      <c r="G71" s="56">
        <f t="shared" si="38"/>
        <v>0</v>
      </c>
      <c r="H71" s="56">
        <f t="shared" si="38"/>
        <v>3855</v>
      </c>
      <c r="I71" s="56">
        <f t="shared" si="38"/>
        <v>3082</v>
      </c>
      <c r="J71" s="56">
        <f t="shared" si="38"/>
        <v>2052</v>
      </c>
      <c r="K71" s="56">
        <f t="shared" si="38"/>
        <v>34</v>
      </c>
      <c r="L71" s="57">
        <f>H71-J71-K71-SUM(M71:Q71)</f>
        <v>886</v>
      </c>
      <c r="M71" s="56">
        <f aca="true" t="shared" si="39" ref="M71:R71">SUM(M72:M76)</f>
        <v>110</v>
      </c>
      <c r="N71" s="56">
        <f t="shared" si="39"/>
        <v>0</v>
      </c>
      <c r="O71" s="56">
        <f t="shared" si="39"/>
        <v>0</v>
      </c>
      <c r="P71" s="56">
        <f t="shared" si="39"/>
        <v>0</v>
      </c>
      <c r="Q71" s="56">
        <f t="shared" si="39"/>
        <v>773</v>
      </c>
      <c r="R71" s="56">
        <f t="shared" si="39"/>
        <v>1769</v>
      </c>
      <c r="S71" s="59">
        <f t="shared" si="7"/>
        <v>67.68332251784555</v>
      </c>
      <c r="T71" s="93">
        <v>366</v>
      </c>
      <c r="U71" s="18">
        <v>10</v>
      </c>
      <c r="V71" s="97">
        <f>I71/H71*100</f>
        <v>79.94811932555123</v>
      </c>
    </row>
    <row r="72" spans="1:20" ht="16.5" customHeight="1">
      <c r="A72" s="28">
        <v>52</v>
      </c>
      <c r="B72" s="29" t="s">
        <v>112</v>
      </c>
      <c r="C72" s="56">
        <f>D72+E72</f>
        <v>10</v>
      </c>
      <c r="D72" s="54">
        <v>0</v>
      </c>
      <c r="E72" s="30">
        <v>10</v>
      </c>
      <c r="F72" s="31"/>
      <c r="G72" s="51">
        <v>0</v>
      </c>
      <c r="H72" s="63">
        <f>I72+Q72</f>
        <v>10</v>
      </c>
      <c r="I72" s="63">
        <f>SUM(J72:P72)</f>
        <v>10</v>
      </c>
      <c r="J72" s="31">
        <v>10</v>
      </c>
      <c r="K72" s="31"/>
      <c r="L72" s="37">
        <f>C72-F72-J72-K72-SUM(M72:Q72)</f>
        <v>0</v>
      </c>
      <c r="M72" s="31"/>
      <c r="N72" s="31"/>
      <c r="O72" s="33">
        <v>0</v>
      </c>
      <c r="P72" s="33"/>
      <c r="Q72" s="31"/>
      <c r="R72" s="38">
        <f>SUM(L72:Q72)</f>
        <v>0</v>
      </c>
      <c r="S72" s="74">
        <f>IF(ISERROR((J72+K72)/I72*100)=TRUE,0,(J72+K72)/I72*100)</f>
        <v>100</v>
      </c>
      <c r="T72" s="81"/>
    </row>
    <row r="73" spans="1:20" ht="16.5" customHeight="1">
      <c r="A73" s="28">
        <v>53</v>
      </c>
      <c r="B73" s="29" t="s">
        <v>56</v>
      </c>
      <c r="C73" s="56">
        <f>D73+E73</f>
        <v>1217</v>
      </c>
      <c r="D73" s="54">
        <v>537</v>
      </c>
      <c r="E73" s="30">
        <v>680</v>
      </c>
      <c r="F73" s="31">
        <v>3</v>
      </c>
      <c r="G73" s="51"/>
      <c r="H73" s="63">
        <f t="shared" si="4"/>
        <v>1214</v>
      </c>
      <c r="I73" s="63">
        <f>SUM(J73:P73)</f>
        <v>962</v>
      </c>
      <c r="J73" s="31">
        <v>672</v>
      </c>
      <c r="K73" s="31">
        <v>7</v>
      </c>
      <c r="L73" s="37">
        <f>C73-F73-J73-K73-SUM(M73:Q73)</f>
        <v>250</v>
      </c>
      <c r="M73" s="31">
        <v>33</v>
      </c>
      <c r="N73" s="31"/>
      <c r="O73" s="33">
        <v>0</v>
      </c>
      <c r="P73" s="33"/>
      <c r="Q73" s="31">
        <v>252</v>
      </c>
      <c r="R73" s="38">
        <f t="shared" si="31"/>
        <v>535</v>
      </c>
      <c r="S73" s="74">
        <f t="shared" si="7"/>
        <v>70.58212058212058</v>
      </c>
      <c r="T73" s="81"/>
    </row>
    <row r="74" spans="1:20" ht="16.5" customHeight="1">
      <c r="A74" s="28">
        <v>54</v>
      </c>
      <c r="B74" s="29" t="s">
        <v>38</v>
      </c>
      <c r="C74" s="56">
        <f>D74+E74</f>
        <v>764</v>
      </c>
      <c r="D74" s="54">
        <v>361</v>
      </c>
      <c r="E74" s="30">
        <v>403</v>
      </c>
      <c r="F74" s="31"/>
      <c r="G74" s="51"/>
      <c r="H74" s="63">
        <f t="shared" si="4"/>
        <v>764</v>
      </c>
      <c r="I74" s="63">
        <f>SUM(J74:P74)</f>
        <v>557</v>
      </c>
      <c r="J74" s="31">
        <v>392</v>
      </c>
      <c r="K74" s="31">
        <v>7</v>
      </c>
      <c r="L74" s="37">
        <f>C74-F74-J74-K74-SUM(M74:Q74)</f>
        <v>150</v>
      </c>
      <c r="M74" s="31">
        <v>8</v>
      </c>
      <c r="N74" s="31"/>
      <c r="O74" s="33"/>
      <c r="P74" s="33"/>
      <c r="Q74" s="31">
        <v>207</v>
      </c>
      <c r="R74" s="38">
        <f t="shared" si="31"/>
        <v>365</v>
      </c>
      <c r="S74" s="74">
        <f t="shared" si="7"/>
        <v>71.63375224416517</v>
      </c>
      <c r="T74" s="81"/>
    </row>
    <row r="75" spans="1:20" ht="16.5" customHeight="1">
      <c r="A75" s="28">
        <v>55</v>
      </c>
      <c r="B75" s="29" t="s">
        <v>58</v>
      </c>
      <c r="C75" s="56">
        <f>D75+E75</f>
        <v>1042</v>
      </c>
      <c r="D75" s="54">
        <v>455</v>
      </c>
      <c r="E75" s="30">
        <v>587</v>
      </c>
      <c r="F75" s="31">
        <v>1</v>
      </c>
      <c r="G75" s="51"/>
      <c r="H75" s="63">
        <f t="shared" si="4"/>
        <v>1041</v>
      </c>
      <c r="I75" s="63">
        <f>SUM(J75:P75)</f>
        <v>863</v>
      </c>
      <c r="J75" s="31">
        <v>529</v>
      </c>
      <c r="K75" s="31">
        <v>12</v>
      </c>
      <c r="L75" s="37">
        <f>C75-F75-J75-K75-SUM(M75:Q75)</f>
        <v>270</v>
      </c>
      <c r="M75" s="31">
        <v>52</v>
      </c>
      <c r="N75" s="31"/>
      <c r="O75" s="33"/>
      <c r="P75" s="33"/>
      <c r="Q75" s="31">
        <v>178</v>
      </c>
      <c r="R75" s="38">
        <f t="shared" si="31"/>
        <v>500</v>
      </c>
      <c r="S75" s="74">
        <f t="shared" si="7"/>
        <v>62.6882966396292</v>
      </c>
      <c r="T75" s="81"/>
    </row>
    <row r="76" spans="1:20" ht="16.5" customHeight="1">
      <c r="A76" s="28">
        <v>56</v>
      </c>
      <c r="B76" s="29" t="s">
        <v>109</v>
      </c>
      <c r="C76" s="56">
        <f>D76+E76</f>
        <v>832</v>
      </c>
      <c r="D76" s="54">
        <v>324</v>
      </c>
      <c r="E76" s="30">
        <v>508</v>
      </c>
      <c r="F76" s="31">
        <v>6</v>
      </c>
      <c r="G76" s="51"/>
      <c r="H76" s="63">
        <f t="shared" si="4"/>
        <v>826</v>
      </c>
      <c r="I76" s="63">
        <f>SUM(J76:P76)</f>
        <v>690</v>
      </c>
      <c r="J76" s="31">
        <v>449</v>
      </c>
      <c r="K76" s="31">
        <v>8</v>
      </c>
      <c r="L76" s="37">
        <f>C76-F76-J76-K76-SUM(M76:Q76)</f>
        <v>216</v>
      </c>
      <c r="M76" s="31">
        <v>17</v>
      </c>
      <c r="N76" s="31"/>
      <c r="O76" s="33"/>
      <c r="P76" s="33"/>
      <c r="Q76" s="31">
        <v>136</v>
      </c>
      <c r="R76" s="38">
        <f t="shared" si="31"/>
        <v>369</v>
      </c>
      <c r="S76" s="74">
        <f t="shared" si="7"/>
        <v>66.23188405797102</v>
      </c>
      <c r="T76" s="81"/>
    </row>
    <row r="77" spans="1:22" ht="16.5" customHeight="1">
      <c r="A77" s="55" t="s">
        <v>76</v>
      </c>
      <c r="B77" s="60" t="s">
        <v>59</v>
      </c>
      <c r="C77" s="56">
        <f aca="true" t="shared" si="40" ref="C77:K77">SUM(C78:C81)</f>
        <v>1435</v>
      </c>
      <c r="D77" s="57">
        <f t="shared" si="40"/>
        <v>381</v>
      </c>
      <c r="E77" s="56">
        <f t="shared" si="40"/>
        <v>1054</v>
      </c>
      <c r="F77" s="56">
        <f t="shared" si="40"/>
        <v>17</v>
      </c>
      <c r="G77" s="58">
        <f t="shared" si="40"/>
        <v>0</v>
      </c>
      <c r="H77" s="56">
        <f t="shared" si="40"/>
        <v>1418</v>
      </c>
      <c r="I77" s="56">
        <f t="shared" si="40"/>
        <v>1241</v>
      </c>
      <c r="J77" s="56">
        <f t="shared" si="40"/>
        <v>873</v>
      </c>
      <c r="K77" s="56">
        <f t="shared" si="40"/>
        <v>13</v>
      </c>
      <c r="L77" s="57">
        <f>H77-J77-K77-SUM(M77:Q77)</f>
        <v>342</v>
      </c>
      <c r="M77" s="56">
        <f aca="true" t="shared" si="41" ref="M77:R77">SUM(M78:M81)</f>
        <v>12</v>
      </c>
      <c r="N77" s="56">
        <f t="shared" si="41"/>
        <v>0</v>
      </c>
      <c r="O77" s="56">
        <f t="shared" si="41"/>
        <v>0</v>
      </c>
      <c r="P77" s="56">
        <f t="shared" si="41"/>
        <v>1</v>
      </c>
      <c r="Q77" s="56">
        <f t="shared" si="41"/>
        <v>177</v>
      </c>
      <c r="R77" s="57">
        <f t="shared" si="41"/>
        <v>532</v>
      </c>
      <c r="S77" s="59">
        <f t="shared" si="7"/>
        <v>71.39403706688154</v>
      </c>
      <c r="T77" s="82">
        <f>SUM(T78:T81)</f>
        <v>162</v>
      </c>
      <c r="U77" s="18">
        <v>10</v>
      </c>
      <c r="V77" s="97">
        <f>I77/H77*100</f>
        <v>87.51763046544428</v>
      </c>
    </row>
    <row r="78" spans="1:20" ht="16.5" customHeight="1">
      <c r="A78" s="28">
        <v>57</v>
      </c>
      <c r="B78" s="29" t="s">
        <v>107</v>
      </c>
      <c r="C78" s="56">
        <f>D78+E78</f>
        <v>322</v>
      </c>
      <c r="D78" s="54">
        <v>12</v>
      </c>
      <c r="E78" s="30">
        <v>310</v>
      </c>
      <c r="F78" s="31">
        <v>0</v>
      </c>
      <c r="G78" s="51"/>
      <c r="H78" s="63">
        <f t="shared" si="4"/>
        <v>322</v>
      </c>
      <c r="I78" s="63">
        <f>SUM(J78:P78)</f>
        <v>322</v>
      </c>
      <c r="J78" s="31">
        <v>297</v>
      </c>
      <c r="K78" s="31">
        <v>1</v>
      </c>
      <c r="L78" s="37">
        <f>C78-F78-J78-K78-SUM(M78:Q78)</f>
        <v>24</v>
      </c>
      <c r="M78" s="31"/>
      <c r="N78" s="31">
        <v>0</v>
      </c>
      <c r="O78" s="33"/>
      <c r="P78" s="33"/>
      <c r="Q78" s="31"/>
      <c r="R78" s="38">
        <f t="shared" si="31"/>
        <v>24</v>
      </c>
      <c r="S78" s="74">
        <f t="shared" si="7"/>
        <v>92.54658385093167</v>
      </c>
      <c r="T78" s="81"/>
    </row>
    <row r="79" spans="1:20" ht="16.5" customHeight="1">
      <c r="A79" s="28">
        <v>58</v>
      </c>
      <c r="B79" s="29" t="s">
        <v>60</v>
      </c>
      <c r="C79" s="56">
        <f>D79+E79</f>
        <v>491</v>
      </c>
      <c r="D79" s="54">
        <v>144</v>
      </c>
      <c r="E79" s="30">
        <v>347</v>
      </c>
      <c r="F79" s="31">
        <v>2</v>
      </c>
      <c r="G79" s="51"/>
      <c r="H79" s="63">
        <f>I79+Q79</f>
        <v>489</v>
      </c>
      <c r="I79" s="63">
        <f>SUM(J79:P79)</f>
        <v>434</v>
      </c>
      <c r="J79" s="31">
        <v>276</v>
      </c>
      <c r="K79" s="31">
        <v>7</v>
      </c>
      <c r="L79" s="37">
        <f>C79-F79-J79-K79-SUM(M79:Q79)</f>
        <v>151</v>
      </c>
      <c r="M79" s="31">
        <v>0</v>
      </c>
      <c r="N79" s="31">
        <v>0</v>
      </c>
      <c r="O79" s="33"/>
      <c r="P79" s="33"/>
      <c r="Q79" s="31">
        <v>55</v>
      </c>
      <c r="R79" s="38">
        <f>SUM(L79:Q79)</f>
        <v>206</v>
      </c>
      <c r="S79" s="74">
        <f aca="true" t="shared" si="42" ref="S79:S89">IF(ISERROR((J79+K79)/I79*100)=TRUE,0,(J79+K79)/I79*100)</f>
        <v>65.2073732718894</v>
      </c>
      <c r="T79" s="81">
        <v>55</v>
      </c>
    </row>
    <row r="80" spans="1:20" ht="16.5" customHeight="1">
      <c r="A80" s="28">
        <v>59</v>
      </c>
      <c r="B80" s="29" t="s">
        <v>108</v>
      </c>
      <c r="C80" s="56">
        <f>D80+E80</f>
        <v>251</v>
      </c>
      <c r="D80" s="54">
        <v>56</v>
      </c>
      <c r="E80" s="30">
        <v>195</v>
      </c>
      <c r="F80" s="31">
        <v>2</v>
      </c>
      <c r="G80" s="51"/>
      <c r="H80" s="63">
        <f>I80+Q80</f>
        <v>249</v>
      </c>
      <c r="I80" s="63">
        <f>SUM(J80:P80)</f>
        <v>223</v>
      </c>
      <c r="J80" s="31">
        <v>163</v>
      </c>
      <c r="K80" s="31">
        <v>3</v>
      </c>
      <c r="L80" s="37">
        <f>C80-F80-J80-K80-SUM(M80:Q80)</f>
        <v>56</v>
      </c>
      <c r="M80" s="31"/>
      <c r="N80" s="31"/>
      <c r="O80" s="33"/>
      <c r="P80" s="33">
        <v>1</v>
      </c>
      <c r="Q80" s="31">
        <v>26</v>
      </c>
      <c r="R80" s="38">
        <f>SUM(L80:Q80)</f>
        <v>83</v>
      </c>
      <c r="S80" s="74">
        <f>IF(ISERROR((J80+K80)/I80*100)=TRUE,0,(J80+K80)/I80*100)</f>
        <v>74.43946188340807</v>
      </c>
      <c r="T80" s="81">
        <v>25</v>
      </c>
    </row>
    <row r="81" spans="1:20" ht="16.5" customHeight="1">
      <c r="A81" s="28">
        <v>60</v>
      </c>
      <c r="B81" s="29" t="s">
        <v>129</v>
      </c>
      <c r="C81" s="56">
        <f>D81+E81</f>
        <v>371</v>
      </c>
      <c r="D81" s="54">
        <v>169</v>
      </c>
      <c r="E81" s="30">
        <v>202</v>
      </c>
      <c r="F81" s="31">
        <v>13</v>
      </c>
      <c r="G81" s="51"/>
      <c r="H81" s="63">
        <f>I81+Q81</f>
        <v>358</v>
      </c>
      <c r="I81" s="63">
        <f>SUM(J81:P81)</f>
        <v>262</v>
      </c>
      <c r="J81" s="31">
        <v>137</v>
      </c>
      <c r="K81" s="31">
        <v>2</v>
      </c>
      <c r="L81" s="37">
        <f>C81-F81-J81-K81-SUM(M81:Q81)</f>
        <v>111</v>
      </c>
      <c r="M81" s="31">
        <v>12</v>
      </c>
      <c r="N81" s="31">
        <v>0</v>
      </c>
      <c r="O81" s="33"/>
      <c r="P81" s="33"/>
      <c r="Q81" s="31">
        <v>96</v>
      </c>
      <c r="R81" s="38">
        <f>SUM(L81:Q81)</f>
        <v>219</v>
      </c>
      <c r="S81" s="74">
        <f t="shared" si="42"/>
        <v>53.05343511450382</v>
      </c>
      <c r="T81" s="81">
        <v>82</v>
      </c>
    </row>
    <row r="82" spans="1:22" ht="16.5" customHeight="1">
      <c r="A82" s="55" t="s">
        <v>77</v>
      </c>
      <c r="B82" s="60" t="s">
        <v>61</v>
      </c>
      <c r="C82" s="56">
        <f aca="true" t="shared" si="43" ref="C82:K82">SUM(C83:C84)</f>
        <v>999</v>
      </c>
      <c r="D82" s="56">
        <f t="shared" si="43"/>
        <v>452</v>
      </c>
      <c r="E82" s="56">
        <f t="shared" si="43"/>
        <v>547</v>
      </c>
      <c r="F82" s="56">
        <f t="shared" si="43"/>
        <v>26</v>
      </c>
      <c r="G82" s="56">
        <f t="shared" si="43"/>
        <v>0</v>
      </c>
      <c r="H82" s="56">
        <f t="shared" si="43"/>
        <v>973</v>
      </c>
      <c r="I82" s="56">
        <f t="shared" si="43"/>
        <v>753</v>
      </c>
      <c r="J82" s="56">
        <f t="shared" si="43"/>
        <v>474</v>
      </c>
      <c r="K82" s="56">
        <f t="shared" si="43"/>
        <v>42</v>
      </c>
      <c r="L82" s="57">
        <f>H82-J82-K82-SUM(M82:Q82)</f>
        <v>225</v>
      </c>
      <c r="M82" s="56">
        <f>SUM(M83:M84)</f>
        <v>8</v>
      </c>
      <c r="N82" s="56">
        <f>SUM(N83:N84)</f>
        <v>2</v>
      </c>
      <c r="O82" s="56">
        <f>SUM(O83:O84)</f>
        <v>0</v>
      </c>
      <c r="P82" s="56">
        <f>SUM(P83:P84)</f>
        <v>2</v>
      </c>
      <c r="Q82" s="56">
        <f>SUM(Q83:Q84)</f>
        <v>220</v>
      </c>
      <c r="R82" s="61">
        <f t="shared" si="31"/>
        <v>457</v>
      </c>
      <c r="S82" s="62">
        <f t="shared" si="42"/>
        <v>68.52589641434263</v>
      </c>
      <c r="T82" s="82">
        <f>T83+T84</f>
        <v>133</v>
      </c>
      <c r="V82" s="97">
        <f>I82/H82*100</f>
        <v>77.38951695786228</v>
      </c>
    </row>
    <row r="83" spans="1:20" ht="16.5" customHeight="1">
      <c r="A83" s="28">
        <v>61</v>
      </c>
      <c r="B83" s="29" t="s">
        <v>49</v>
      </c>
      <c r="C83" s="56">
        <f>D83+E83</f>
        <v>493</v>
      </c>
      <c r="D83" s="54">
        <v>211</v>
      </c>
      <c r="E83" s="30">
        <v>282</v>
      </c>
      <c r="F83" s="31">
        <v>18</v>
      </c>
      <c r="G83" s="51">
        <v>0</v>
      </c>
      <c r="H83" s="63">
        <f>I83+Q83</f>
        <v>475</v>
      </c>
      <c r="I83" s="63">
        <f>SUM(J83:P83)</f>
        <v>385</v>
      </c>
      <c r="J83" s="31">
        <v>251</v>
      </c>
      <c r="K83" s="31">
        <v>20</v>
      </c>
      <c r="L83" s="37">
        <f>C83-F83-J83-K83-SUM(M83:Q83)</f>
        <v>107</v>
      </c>
      <c r="M83" s="31">
        <v>3</v>
      </c>
      <c r="N83" s="31">
        <v>2</v>
      </c>
      <c r="O83" s="33">
        <v>0</v>
      </c>
      <c r="P83" s="33">
        <v>2</v>
      </c>
      <c r="Q83" s="31">
        <v>90</v>
      </c>
      <c r="R83" s="38">
        <f>SUM(L83:Q83)</f>
        <v>204</v>
      </c>
      <c r="S83" s="74">
        <f t="shared" si="42"/>
        <v>70.3896103896104</v>
      </c>
      <c r="T83" s="83">
        <v>64</v>
      </c>
    </row>
    <row r="84" spans="1:20" ht="16.5" customHeight="1">
      <c r="A84" s="28">
        <v>62</v>
      </c>
      <c r="B84" s="29" t="s">
        <v>105</v>
      </c>
      <c r="C84" s="56">
        <f>D84+E84</f>
        <v>506</v>
      </c>
      <c r="D84" s="54">
        <v>241</v>
      </c>
      <c r="E84" s="30">
        <v>265</v>
      </c>
      <c r="F84" s="31">
        <v>8</v>
      </c>
      <c r="G84" s="51">
        <v>0</v>
      </c>
      <c r="H84" s="63">
        <f t="shared" si="4"/>
        <v>498</v>
      </c>
      <c r="I84" s="63">
        <f>SUM(J84:P84)</f>
        <v>368</v>
      </c>
      <c r="J84" s="31">
        <v>223</v>
      </c>
      <c r="K84" s="31">
        <v>22</v>
      </c>
      <c r="L84" s="37">
        <f>C84-F84-J84-K84-SUM(M84:Q84)</f>
        <v>118</v>
      </c>
      <c r="M84" s="31">
        <v>5</v>
      </c>
      <c r="N84" s="31"/>
      <c r="O84" s="33">
        <v>0</v>
      </c>
      <c r="P84" s="33">
        <v>0</v>
      </c>
      <c r="Q84" s="31">
        <v>130</v>
      </c>
      <c r="R84" s="38">
        <f t="shared" si="31"/>
        <v>253</v>
      </c>
      <c r="S84" s="74">
        <f t="shared" si="42"/>
        <v>66.57608695652173</v>
      </c>
      <c r="T84" s="83">
        <v>69</v>
      </c>
    </row>
    <row r="85" spans="1:22" ht="16.5" customHeight="1">
      <c r="A85" s="55" t="s">
        <v>78</v>
      </c>
      <c r="B85" s="60" t="s">
        <v>62</v>
      </c>
      <c r="C85" s="56">
        <f>SUM(C86:C89)</f>
        <v>1011</v>
      </c>
      <c r="D85" s="64">
        <f aca="true" t="shared" si="44" ref="D85:M85">SUM(D86:D89)</f>
        <v>416</v>
      </c>
      <c r="E85" s="56">
        <f t="shared" si="44"/>
        <v>595</v>
      </c>
      <c r="F85" s="56">
        <f t="shared" si="44"/>
        <v>13</v>
      </c>
      <c r="G85" s="58">
        <f t="shared" si="44"/>
        <v>0</v>
      </c>
      <c r="H85" s="56">
        <f t="shared" si="44"/>
        <v>998</v>
      </c>
      <c r="I85" s="56">
        <f t="shared" si="44"/>
        <v>899</v>
      </c>
      <c r="J85" s="56">
        <f t="shared" si="44"/>
        <v>481</v>
      </c>
      <c r="K85" s="56">
        <f t="shared" si="44"/>
        <v>18</v>
      </c>
      <c r="L85" s="57">
        <f>H85-J85-K85-SUM(M85:Q85)</f>
        <v>368</v>
      </c>
      <c r="M85" s="56">
        <f t="shared" si="44"/>
        <v>8</v>
      </c>
      <c r="N85" s="56">
        <f>SUM(N86:N89)</f>
        <v>0</v>
      </c>
      <c r="O85" s="56">
        <f>SUM(O86:O89)</f>
        <v>0</v>
      </c>
      <c r="P85" s="56">
        <f>SUM(P86:P89)</f>
        <v>24</v>
      </c>
      <c r="Q85" s="56">
        <f>SUM(Q86:Q89)</f>
        <v>99</v>
      </c>
      <c r="R85" s="57">
        <f>SUM(R86:R89)</f>
        <v>499</v>
      </c>
      <c r="S85" s="59">
        <f t="shared" si="42"/>
        <v>55.506117908787544</v>
      </c>
      <c r="T85" s="82">
        <f>SUM(T86:T89)</f>
        <v>95</v>
      </c>
      <c r="U85" s="18">
        <v>10</v>
      </c>
      <c r="V85" s="97">
        <f>I85/H85*100</f>
        <v>90.08016032064128</v>
      </c>
    </row>
    <row r="86" spans="1:20" ht="16.5" customHeight="1">
      <c r="A86" s="28">
        <v>63</v>
      </c>
      <c r="B86" s="29" t="s">
        <v>98</v>
      </c>
      <c r="C86" s="56">
        <f>D86+E86</f>
        <v>157</v>
      </c>
      <c r="D86" s="54">
        <v>24</v>
      </c>
      <c r="E86" s="30">
        <v>133</v>
      </c>
      <c r="F86" s="31">
        <v>6</v>
      </c>
      <c r="G86" s="51"/>
      <c r="H86" s="63">
        <f t="shared" si="4"/>
        <v>151</v>
      </c>
      <c r="I86" s="63">
        <f>SUM(J86:P86)</f>
        <v>149</v>
      </c>
      <c r="J86" s="31">
        <v>117</v>
      </c>
      <c r="K86" s="31">
        <v>1</v>
      </c>
      <c r="L86" s="37">
        <f>C86-F86-J86-K86-SUM(M86:Q86)</f>
        <v>31</v>
      </c>
      <c r="M86" s="31"/>
      <c r="N86" s="31"/>
      <c r="O86" s="33"/>
      <c r="P86" s="33">
        <v>0</v>
      </c>
      <c r="Q86" s="31">
        <v>2</v>
      </c>
      <c r="R86" s="38">
        <v>32</v>
      </c>
      <c r="S86" s="74">
        <f t="shared" si="42"/>
        <v>79.19463087248322</v>
      </c>
      <c r="T86" s="81"/>
    </row>
    <row r="87" spans="1:20" ht="16.5" customHeight="1">
      <c r="A87" s="28">
        <v>64</v>
      </c>
      <c r="B87" s="29" t="s">
        <v>63</v>
      </c>
      <c r="C87" s="56">
        <f>D87+E87</f>
        <v>319</v>
      </c>
      <c r="D87" s="54">
        <v>162</v>
      </c>
      <c r="E87" s="30">
        <v>157</v>
      </c>
      <c r="F87" s="31">
        <v>3</v>
      </c>
      <c r="G87" s="51"/>
      <c r="H87" s="63">
        <f t="shared" si="4"/>
        <v>316</v>
      </c>
      <c r="I87" s="63">
        <f>SUM(J87:P87)</f>
        <v>279</v>
      </c>
      <c r="J87" s="31">
        <v>116</v>
      </c>
      <c r="K87" s="31">
        <v>2</v>
      </c>
      <c r="L87" s="37">
        <f>C87-F87-J87-K87-SUM(M87:Q87)</f>
        <v>139</v>
      </c>
      <c r="M87" s="31"/>
      <c r="N87" s="31"/>
      <c r="O87" s="33"/>
      <c r="P87" s="33">
        <v>22</v>
      </c>
      <c r="Q87" s="31">
        <v>37</v>
      </c>
      <c r="R87" s="38">
        <v>198</v>
      </c>
      <c r="S87" s="74">
        <f t="shared" si="42"/>
        <v>42.29390681003584</v>
      </c>
      <c r="T87" s="81">
        <v>33</v>
      </c>
    </row>
    <row r="88" spans="1:20" ht="16.5" customHeight="1">
      <c r="A88" s="28">
        <v>65</v>
      </c>
      <c r="B88" s="29" t="s">
        <v>64</v>
      </c>
      <c r="C88" s="56">
        <f>D88+E88</f>
        <v>185</v>
      </c>
      <c r="D88" s="54">
        <v>117</v>
      </c>
      <c r="E88" s="30">
        <v>68</v>
      </c>
      <c r="F88" s="31">
        <v>1</v>
      </c>
      <c r="G88" s="51"/>
      <c r="H88" s="63">
        <f t="shared" si="4"/>
        <v>184</v>
      </c>
      <c r="I88" s="63">
        <f>SUM(J88:P88)</f>
        <v>155</v>
      </c>
      <c r="J88" s="31">
        <v>64</v>
      </c>
      <c r="K88" s="31">
        <v>1</v>
      </c>
      <c r="L88" s="37">
        <f>C88-F88-J88-K88-SUM(M88:Q88)</f>
        <v>85</v>
      </c>
      <c r="M88" s="31">
        <v>5</v>
      </c>
      <c r="N88" s="31">
        <v>0</v>
      </c>
      <c r="O88" s="33"/>
      <c r="P88" s="33"/>
      <c r="Q88" s="31">
        <v>29</v>
      </c>
      <c r="R88" s="38">
        <v>119</v>
      </c>
      <c r="S88" s="74">
        <f t="shared" si="42"/>
        <v>41.935483870967744</v>
      </c>
      <c r="T88" s="81">
        <v>34</v>
      </c>
    </row>
    <row r="89" spans="1:20" ht="16.5" customHeight="1">
      <c r="A89" s="28">
        <v>66</v>
      </c>
      <c r="B89" s="29" t="s">
        <v>65</v>
      </c>
      <c r="C89" s="56">
        <f>D89+E89</f>
        <v>350</v>
      </c>
      <c r="D89" s="54">
        <v>113</v>
      </c>
      <c r="E89" s="35">
        <v>237</v>
      </c>
      <c r="F89" s="34">
        <v>3</v>
      </c>
      <c r="G89" s="53"/>
      <c r="H89" s="63">
        <f t="shared" si="4"/>
        <v>347</v>
      </c>
      <c r="I89" s="63">
        <f>SUM(J89:P89)</f>
        <v>316</v>
      </c>
      <c r="J89" s="35">
        <v>184</v>
      </c>
      <c r="K89" s="34">
        <v>14</v>
      </c>
      <c r="L89" s="37">
        <f>C89-F89-J89-K89-SUM(M89:Q89)</f>
        <v>113</v>
      </c>
      <c r="M89" s="35">
        <v>3</v>
      </c>
      <c r="N89" s="35"/>
      <c r="O89" s="35"/>
      <c r="P89" s="35">
        <v>2</v>
      </c>
      <c r="Q89" s="35">
        <v>31</v>
      </c>
      <c r="R89" s="38">
        <v>150</v>
      </c>
      <c r="S89" s="74">
        <f t="shared" si="42"/>
        <v>62.65822784810127</v>
      </c>
      <c r="T89" s="81">
        <v>28</v>
      </c>
    </row>
    <row r="90" spans="2:19" ht="15.75" customHeight="1">
      <c r="B90" s="17" t="s">
        <v>116</v>
      </c>
      <c r="N90" s="125" t="s">
        <v>142</v>
      </c>
      <c r="O90" s="125"/>
      <c r="P90" s="125"/>
      <c r="Q90" s="125"/>
      <c r="R90" s="125"/>
      <c r="S90" s="125"/>
    </row>
    <row r="91" spans="14:19" ht="15.75" customHeight="1">
      <c r="N91" s="125" t="s">
        <v>93</v>
      </c>
      <c r="O91" s="125"/>
      <c r="P91" s="125"/>
      <c r="Q91" s="125"/>
      <c r="R91" s="125"/>
      <c r="S91" s="125"/>
    </row>
    <row r="92" spans="2:19" ht="16.5" customHeight="1">
      <c r="B92" s="41" t="s">
        <v>117</v>
      </c>
      <c r="N92" s="125" t="s">
        <v>94</v>
      </c>
      <c r="O92" s="125"/>
      <c r="P92" s="125"/>
      <c r="Q92" s="125"/>
      <c r="R92" s="125"/>
      <c r="S92" s="125"/>
    </row>
    <row r="93" spans="14:19" ht="78.75" customHeight="1">
      <c r="N93" s="147" t="s">
        <v>67</v>
      </c>
      <c r="O93" s="147"/>
      <c r="P93" s="147"/>
      <c r="Q93" s="147"/>
      <c r="R93" s="147"/>
      <c r="S93" s="147"/>
    </row>
    <row r="94" ht="24.75" customHeight="1"/>
    <row r="95" spans="2:18" ht="24.75" customHeight="1">
      <c r="B95" s="17"/>
      <c r="O95" s="147"/>
      <c r="P95" s="147"/>
      <c r="Q95" s="147"/>
      <c r="R95" s="147"/>
    </row>
    <row r="96" spans="15:18" ht="24.75" customHeight="1">
      <c r="O96" s="147"/>
      <c r="P96" s="147"/>
      <c r="Q96" s="147"/>
      <c r="R96" s="147"/>
    </row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4.75" customHeight="1"/>
    <row r="129" ht="24.75" customHeight="1"/>
    <row r="130" ht="24.75" customHeight="1"/>
    <row r="131" ht="24.75" customHeight="1"/>
    <row r="132" ht="24.75" customHeight="1"/>
    <row r="133" ht="21.75" customHeight="1"/>
    <row r="134" ht="21.75" customHeight="1"/>
    <row r="135" ht="21.75" customHeight="1"/>
    <row r="136" ht="21.75" customHeight="1"/>
    <row r="137" ht="19.5" customHeight="1"/>
    <row r="138" ht="19.5" customHeight="1"/>
    <row r="139" ht="19.5" customHeight="1"/>
    <row r="140" ht="19.5" customHeight="1"/>
    <row r="141" ht="21.75" customHeight="1"/>
    <row r="142" ht="18" customHeight="1"/>
    <row r="143" ht="18" customHeight="1"/>
    <row r="144" ht="18" customHeight="1"/>
    <row r="145" ht="8.25" customHeight="1"/>
    <row r="146" ht="6.75" customHeight="1"/>
  </sheetData>
  <sheetProtection/>
  <mergeCells count="40">
    <mergeCell ref="I9:I11"/>
    <mergeCell ref="N91:S91"/>
    <mergeCell ref="N92:S92"/>
    <mergeCell ref="J10:J11"/>
    <mergeCell ref="N10:N11"/>
    <mergeCell ref="O96:R96"/>
    <mergeCell ref="L10:L11"/>
    <mergeCell ref="O95:R95"/>
    <mergeCell ref="R7:R11"/>
    <mergeCell ref="N93:S93"/>
    <mergeCell ref="H8:H11"/>
    <mergeCell ref="A7:B11"/>
    <mergeCell ref="C7:E7"/>
    <mergeCell ref="Q8:Q11"/>
    <mergeCell ref="O10:O11"/>
    <mergeCell ref="G7:G11"/>
    <mergeCell ref="H7:Q7"/>
    <mergeCell ref="K10:K11"/>
    <mergeCell ref="E10:E11"/>
    <mergeCell ref="I8:P8"/>
    <mergeCell ref="O4:Q4"/>
    <mergeCell ref="T7:T11"/>
    <mergeCell ref="S7:S11"/>
    <mergeCell ref="A12:B12"/>
    <mergeCell ref="N90:S90"/>
    <mergeCell ref="P2:S2"/>
    <mergeCell ref="M10:M11"/>
    <mergeCell ref="J9:P9"/>
    <mergeCell ref="C8:C11"/>
    <mergeCell ref="D8:E9"/>
    <mergeCell ref="D3:Q3"/>
    <mergeCell ref="D10:D11"/>
    <mergeCell ref="I4:L4"/>
    <mergeCell ref="F7:F11"/>
    <mergeCell ref="P10:P11"/>
    <mergeCell ref="A1:C1"/>
    <mergeCell ref="D1:O1"/>
    <mergeCell ref="P1:S1"/>
    <mergeCell ref="A2:C2"/>
    <mergeCell ref="D2:O2"/>
  </mergeCells>
  <printOptions horizontalCentered="1"/>
  <pageMargins left="0.24" right="0.16" top="0.29" bottom="0.2" header="0.31" footer="0.2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150"/>
  <sheetViews>
    <sheetView showZeros="0" zoomScalePageLayoutView="0" workbookViewId="0" topLeftCell="A1">
      <selection activeCell="T84" sqref="T84"/>
    </sheetView>
  </sheetViews>
  <sheetFormatPr defaultColWidth="9.21484375" defaultRowHeight="15"/>
  <cols>
    <col min="1" max="1" width="2.21484375" style="2" customWidth="1"/>
    <col min="2" max="2" width="9.4453125" style="2" customWidth="1"/>
    <col min="3" max="3" width="8.4453125" style="2" customWidth="1"/>
    <col min="4" max="4" width="9.4453125" style="44" customWidth="1"/>
    <col min="5" max="5" width="8.77734375" style="2" customWidth="1"/>
    <col min="6" max="6" width="7.4453125" style="2" customWidth="1"/>
    <col min="7" max="7" width="6.3359375" style="2" customWidth="1"/>
    <col min="8" max="9" width="8.4453125" style="2" customWidth="1"/>
    <col min="10" max="10" width="7.6640625" style="2" customWidth="1"/>
    <col min="11" max="11" width="7.4453125" style="2" customWidth="1"/>
    <col min="12" max="12" width="4.3359375" style="2" customWidth="1"/>
    <col min="13" max="13" width="8.5546875" style="2" customWidth="1"/>
    <col min="14" max="14" width="7.3359375" style="2" customWidth="1"/>
    <col min="15" max="15" width="6.77734375" style="2" customWidth="1"/>
    <col min="16" max="16" width="3.10546875" style="2" customWidth="1"/>
    <col min="17" max="17" width="5.88671875" style="2" customWidth="1"/>
    <col min="18" max="18" width="8.3359375" style="2" customWidth="1"/>
    <col min="19" max="19" width="8.4453125" style="2" customWidth="1"/>
    <col min="20" max="20" width="4.5546875" style="2" customWidth="1"/>
    <col min="21" max="21" width="7.5546875" style="77" hidden="1" customWidth="1"/>
    <col min="22" max="22" width="0" style="2" hidden="1" customWidth="1"/>
    <col min="23" max="16384" width="9.21484375" style="2" customWidth="1"/>
  </cols>
  <sheetData>
    <row r="1" spans="1:20" ht="29.25" customHeight="1">
      <c r="A1" s="187" t="s">
        <v>28</v>
      </c>
      <c r="B1" s="187"/>
      <c r="C1" s="109" t="s">
        <v>84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88" t="s">
        <v>81</v>
      </c>
      <c r="S1" s="184"/>
      <c r="T1" s="184"/>
    </row>
    <row r="2" spans="1:20" ht="30" customHeight="1">
      <c r="A2" s="189" t="s">
        <v>6</v>
      </c>
      <c r="B2" s="189"/>
      <c r="C2" s="190" t="s">
        <v>1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88" t="s">
        <v>80</v>
      </c>
      <c r="S2" s="184"/>
      <c r="T2" s="184"/>
    </row>
    <row r="3" spans="1:20" ht="11.25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84" t="s">
        <v>29</v>
      </c>
      <c r="S3" s="184"/>
      <c r="T3" s="184"/>
    </row>
    <row r="4" spans="1:20" ht="15.75" customHeight="1">
      <c r="A4" s="3"/>
      <c r="B4" s="3"/>
      <c r="C4" s="5"/>
      <c r="D4" s="6"/>
      <c r="E4" s="185" t="s">
        <v>140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7"/>
      <c r="S4" s="8"/>
      <c r="T4" s="8"/>
    </row>
    <row r="5" spans="1:21" s="9" customFormat="1" ht="13.5" customHeight="1">
      <c r="A5" s="10"/>
      <c r="B5" s="3"/>
      <c r="C5" s="3"/>
      <c r="D5" s="6"/>
      <c r="E5" s="8"/>
      <c r="F5" s="8"/>
      <c r="G5" s="8"/>
      <c r="H5" s="8"/>
      <c r="I5" s="186" t="s">
        <v>141</v>
      </c>
      <c r="J5" s="186"/>
      <c r="K5" s="186"/>
      <c r="L5" s="186"/>
      <c r="M5" s="8"/>
      <c r="N5" s="8"/>
      <c r="O5" s="8"/>
      <c r="P5" s="8"/>
      <c r="Q5" s="8"/>
      <c r="R5" s="8"/>
      <c r="S5" s="8"/>
      <c r="T5" s="8"/>
      <c r="U5" s="78"/>
    </row>
    <row r="6" spans="1:21" s="11" customFormat="1" ht="13.5" customHeight="1">
      <c r="A6" s="173" t="s">
        <v>7</v>
      </c>
      <c r="B6" s="174"/>
      <c r="C6" s="154" t="s">
        <v>8</v>
      </c>
      <c r="D6" s="155"/>
      <c r="E6" s="156"/>
      <c r="F6" s="179" t="s">
        <v>9</v>
      </c>
      <c r="G6" s="180" t="s">
        <v>10</v>
      </c>
      <c r="H6" s="154" t="s">
        <v>11</v>
      </c>
      <c r="I6" s="155"/>
      <c r="J6" s="155"/>
      <c r="K6" s="155"/>
      <c r="L6" s="155"/>
      <c r="M6" s="155"/>
      <c r="N6" s="155"/>
      <c r="O6" s="155"/>
      <c r="P6" s="155"/>
      <c r="Q6" s="155"/>
      <c r="R6" s="156"/>
      <c r="S6" s="149" t="s">
        <v>12</v>
      </c>
      <c r="T6" s="149" t="s">
        <v>30</v>
      </c>
      <c r="U6" s="152" t="s">
        <v>120</v>
      </c>
    </row>
    <row r="7" spans="1:21" s="12" customFormat="1" ht="14.25" customHeight="1">
      <c r="A7" s="175"/>
      <c r="B7" s="176"/>
      <c r="C7" s="149" t="s">
        <v>13</v>
      </c>
      <c r="D7" s="179" t="s">
        <v>14</v>
      </c>
      <c r="E7" s="183"/>
      <c r="F7" s="167"/>
      <c r="G7" s="181"/>
      <c r="H7" s="150" t="s">
        <v>4</v>
      </c>
      <c r="I7" s="164" t="s">
        <v>15</v>
      </c>
      <c r="J7" s="165"/>
      <c r="K7" s="165"/>
      <c r="L7" s="165"/>
      <c r="M7" s="165"/>
      <c r="N7" s="165"/>
      <c r="O7" s="165"/>
      <c r="P7" s="165"/>
      <c r="Q7" s="166"/>
      <c r="R7" s="167" t="s">
        <v>16</v>
      </c>
      <c r="S7" s="150"/>
      <c r="T7" s="150"/>
      <c r="U7" s="152"/>
    </row>
    <row r="8" spans="1:21" ht="19.5" customHeight="1">
      <c r="A8" s="175"/>
      <c r="B8" s="176"/>
      <c r="C8" s="150"/>
      <c r="D8" s="164"/>
      <c r="E8" s="166"/>
      <c r="F8" s="167"/>
      <c r="G8" s="181"/>
      <c r="H8" s="150"/>
      <c r="I8" s="149" t="s">
        <v>4</v>
      </c>
      <c r="J8" s="168" t="s">
        <v>14</v>
      </c>
      <c r="K8" s="169"/>
      <c r="L8" s="169"/>
      <c r="M8" s="169"/>
      <c r="N8" s="169"/>
      <c r="O8" s="169"/>
      <c r="P8" s="169"/>
      <c r="Q8" s="170"/>
      <c r="R8" s="167"/>
      <c r="S8" s="150"/>
      <c r="T8" s="150"/>
      <c r="U8" s="152"/>
    </row>
    <row r="9" spans="1:21" ht="12" customHeight="1">
      <c r="A9" s="175"/>
      <c r="B9" s="176"/>
      <c r="C9" s="150"/>
      <c r="D9" s="171" t="s">
        <v>17</v>
      </c>
      <c r="E9" s="149" t="s">
        <v>18</v>
      </c>
      <c r="F9" s="167"/>
      <c r="G9" s="181"/>
      <c r="H9" s="150"/>
      <c r="I9" s="150"/>
      <c r="J9" s="162" t="s">
        <v>19</v>
      </c>
      <c r="K9" s="162" t="s">
        <v>20</v>
      </c>
      <c r="L9" s="162" t="s">
        <v>85</v>
      </c>
      <c r="M9" s="157" t="s">
        <v>21</v>
      </c>
      <c r="N9" s="149" t="s">
        <v>22</v>
      </c>
      <c r="O9" s="149" t="s">
        <v>23</v>
      </c>
      <c r="P9" s="149" t="s">
        <v>24</v>
      </c>
      <c r="Q9" s="149" t="s">
        <v>25</v>
      </c>
      <c r="R9" s="167"/>
      <c r="S9" s="150"/>
      <c r="T9" s="150"/>
      <c r="U9" s="152"/>
    </row>
    <row r="10" spans="1:21" ht="41.25" customHeight="1">
      <c r="A10" s="177"/>
      <c r="B10" s="178"/>
      <c r="C10" s="151"/>
      <c r="D10" s="172"/>
      <c r="E10" s="151"/>
      <c r="F10" s="164"/>
      <c r="G10" s="182"/>
      <c r="H10" s="151"/>
      <c r="I10" s="151"/>
      <c r="J10" s="162"/>
      <c r="K10" s="162"/>
      <c r="L10" s="162"/>
      <c r="M10" s="157"/>
      <c r="N10" s="163"/>
      <c r="O10" s="151"/>
      <c r="P10" s="151"/>
      <c r="Q10" s="151"/>
      <c r="R10" s="164"/>
      <c r="S10" s="151"/>
      <c r="T10" s="151"/>
      <c r="U10" s="152"/>
    </row>
    <row r="11" spans="1:21" ht="12.75" customHeight="1">
      <c r="A11" s="158" t="s">
        <v>26</v>
      </c>
      <c r="B11" s="159"/>
      <c r="C11" s="13">
        <v>1</v>
      </c>
      <c r="D11" s="42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>
        <v>10</v>
      </c>
      <c r="M11" s="13">
        <v>11</v>
      </c>
      <c r="N11" s="13">
        <v>12</v>
      </c>
      <c r="O11" s="13">
        <v>13</v>
      </c>
      <c r="P11" s="13">
        <v>14</v>
      </c>
      <c r="Q11" s="13">
        <v>15</v>
      </c>
      <c r="R11" s="13">
        <v>16</v>
      </c>
      <c r="S11" s="13">
        <v>17</v>
      </c>
      <c r="T11" s="13">
        <v>18</v>
      </c>
      <c r="U11" s="87"/>
    </row>
    <row r="12" spans="1:22" ht="21.75" customHeight="1">
      <c r="A12" s="65"/>
      <c r="B12" s="66" t="s">
        <v>31</v>
      </c>
      <c r="C12" s="67">
        <f aca="true" t="shared" si="0" ref="C12:L12">C13+C29+C36+C45+C55+C63+C70+C76+C81+C84</f>
        <v>7541420241</v>
      </c>
      <c r="D12" s="68">
        <f t="shared" si="0"/>
        <v>5536923990</v>
      </c>
      <c r="E12" s="67">
        <f t="shared" si="0"/>
        <v>2004496251</v>
      </c>
      <c r="F12" s="67">
        <f t="shared" si="0"/>
        <v>164024400</v>
      </c>
      <c r="G12" s="69">
        <f t="shared" si="0"/>
        <v>6894979</v>
      </c>
      <c r="H12" s="67">
        <f t="shared" si="0"/>
        <v>7377395841</v>
      </c>
      <c r="I12" s="67">
        <f t="shared" si="0"/>
        <v>5952466668</v>
      </c>
      <c r="J12" s="67">
        <f t="shared" si="0"/>
        <v>636309455</v>
      </c>
      <c r="K12" s="67">
        <f t="shared" si="0"/>
        <v>382007746</v>
      </c>
      <c r="L12" s="67">
        <f t="shared" si="0"/>
        <v>25657</v>
      </c>
      <c r="M12" s="70">
        <f>H12-J12-K12-L12-SUM(N12:R12)</f>
        <v>4749938895</v>
      </c>
      <c r="N12" s="67">
        <f aca="true" t="shared" si="1" ref="N12:S12">N13+N29+N36+N45+N55+N63+N70+N76+N81+N84</f>
        <v>156901477</v>
      </c>
      <c r="O12" s="67">
        <f t="shared" si="1"/>
        <v>20385760</v>
      </c>
      <c r="P12" s="67">
        <f t="shared" si="1"/>
        <v>0</v>
      </c>
      <c r="Q12" s="67">
        <f t="shared" si="1"/>
        <v>6897678</v>
      </c>
      <c r="R12" s="67">
        <f t="shared" si="1"/>
        <v>1424929173</v>
      </c>
      <c r="S12" s="67">
        <f t="shared" si="1"/>
        <v>6359052983</v>
      </c>
      <c r="T12" s="71">
        <f>IF(ISERROR((J12+K12+L12)/I12*100)=TRUE,0,(J12+K12+L12)/I12*100)</f>
        <v>17.107913656611174</v>
      </c>
      <c r="U12" s="90">
        <f>U13+U29+U36+U45+U55+U63+U70+U76+U81+U84</f>
        <v>430327777</v>
      </c>
      <c r="V12" s="98">
        <f>I12/H12*100</f>
        <v>80.68520106944875</v>
      </c>
    </row>
    <row r="13" spans="1:22" ht="21" customHeight="1">
      <c r="A13" s="65" t="s">
        <v>5</v>
      </c>
      <c r="B13" s="72" t="s">
        <v>123</v>
      </c>
      <c r="C13" s="67">
        <f aca="true" t="shared" si="2" ref="C13:L13">SUM(C14:C28)</f>
        <v>1387854675</v>
      </c>
      <c r="D13" s="68">
        <f t="shared" si="2"/>
        <v>1187535613</v>
      </c>
      <c r="E13" s="67">
        <f t="shared" si="2"/>
        <v>200319062</v>
      </c>
      <c r="F13" s="67">
        <f t="shared" si="2"/>
        <v>13626006</v>
      </c>
      <c r="G13" s="67">
        <f t="shared" si="2"/>
        <v>0</v>
      </c>
      <c r="H13" s="67">
        <f t="shared" si="2"/>
        <v>1374228669</v>
      </c>
      <c r="I13" s="67">
        <f t="shared" si="2"/>
        <v>1122788751</v>
      </c>
      <c r="J13" s="67">
        <f t="shared" si="2"/>
        <v>124904293</v>
      </c>
      <c r="K13" s="67">
        <f t="shared" si="2"/>
        <v>107040326</v>
      </c>
      <c r="L13" s="67">
        <f t="shared" si="2"/>
        <v>9911</v>
      </c>
      <c r="M13" s="70">
        <f>H13-J13-K13-L13-SUM(N13:R13)</f>
        <v>890834221</v>
      </c>
      <c r="N13" s="67">
        <f>SUM(N14:N28)</f>
        <v>0</v>
      </c>
      <c r="O13" s="67">
        <f>SUM(O14:O28)</f>
        <v>0</v>
      </c>
      <c r="P13" s="67">
        <f>SUM(P14:P28)</f>
        <v>0</v>
      </c>
      <c r="Q13" s="67">
        <f>SUM(Q14:Q28)</f>
        <v>0</v>
      </c>
      <c r="R13" s="67">
        <f>SUM(R14:R28)</f>
        <v>251439918</v>
      </c>
      <c r="S13" s="67">
        <f>SUM(M13:R13)</f>
        <v>1142274139</v>
      </c>
      <c r="T13" s="71">
        <f aca="true" t="shared" si="3" ref="T13:T86">IF(ISERROR((J13+K13+L13)/I13*100)=TRUE,0,(J13+K13+L13)/I13*100)</f>
        <v>20.65878641849699</v>
      </c>
      <c r="U13" s="90">
        <f>SUM(U14:U28)</f>
        <v>142101360</v>
      </c>
      <c r="V13" s="98">
        <f>I13/H13*100</f>
        <v>81.70319658787442</v>
      </c>
    </row>
    <row r="14" spans="1:22" ht="18.75" customHeight="1">
      <c r="A14" s="13">
        <v>1</v>
      </c>
      <c r="B14" s="14" t="s">
        <v>99</v>
      </c>
      <c r="C14" s="67">
        <f>D14+E14</f>
        <v>72100</v>
      </c>
      <c r="D14" s="43">
        <v>0</v>
      </c>
      <c r="E14" s="15">
        <v>72100</v>
      </c>
      <c r="F14" s="15">
        <v>0</v>
      </c>
      <c r="G14" s="47"/>
      <c r="H14" s="73">
        <f>I14+R14</f>
        <v>72100</v>
      </c>
      <c r="I14" s="73">
        <f>SUM(J14:Q14)</f>
        <v>72100</v>
      </c>
      <c r="J14" s="15">
        <v>72100</v>
      </c>
      <c r="K14" s="15">
        <v>0</v>
      </c>
      <c r="L14" s="15"/>
      <c r="M14" s="39">
        <f>C14-F14-J14-K14-L14-SUM(N14:R14)</f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0">
        <f>SUM(M14:R14)</f>
        <v>0</v>
      </c>
      <c r="T14" s="36">
        <f>IF(ISERROR((J14+K14+L14)/I14*100)=TRUE,0,(J14+K14+L14)/I14*100)</f>
        <v>100</v>
      </c>
      <c r="U14" s="87"/>
      <c r="V14" s="2">
        <v>10</v>
      </c>
    </row>
    <row r="15" spans="1:22" ht="18.75" customHeight="1">
      <c r="A15" s="13">
        <v>2</v>
      </c>
      <c r="B15" s="14" t="s">
        <v>66</v>
      </c>
      <c r="C15" s="67">
        <f aca="true" t="shared" si="4" ref="C15:C87">D15+E15</f>
        <v>534500509</v>
      </c>
      <c r="D15" s="43">
        <v>534405259</v>
      </c>
      <c r="E15" s="15">
        <v>95250</v>
      </c>
      <c r="F15" s="15">
        <v>0</v>
      </c>
      <c r="G15" s="47"/>
      <c r="H15" s="73">
        <f aca="true" t="shared" si="5" ref="H15:H88">I15+R15</f>
        <v>534500509</v>
      </c>
      <c r="I15" s="73">
        <f aca="true" t="shared" si="6" ref="I15:I21">SUM(J15:Q15)</f>
        <v>531923087</v>
      </c>
      <c r="J15" s="15">
        <v>1149750</v>
      </c>
      <c r="K15" s="15">
        <v>0</v>
      </c>
      <c r="L15" s="15"/>
      <c r="M15" s="39">
        <f aca="true" t="shared" si="7" ref="M15:M88">C15-F15-J15-K15-L15-SUM(N15:R15)</f>
        <v>530773337</v>
      </c>
      <c r="N15" s="15">
        <v>0</v>
      </c>
      <c r="O15" s="15">
        <v>0</v>
      </c>
      <c r="P15" s="15">
        <v>0</v>
      </c>
      <c r="Q15" s="15">
        <v>0</v>
      </c>
      <c r="R15" s="15">
        <v>2577422</v>
      </c>
      <c r="S15" s="40">
        <f aca="true" t="shared" si="8" ref="S15:S88">SUM(M15:R15)</f>
        <v>533350759</v>
      </c>
      <c r="T15" s="36">
        <f t="shared" si="3"/>
        <v>0.2161496705255811</v>
      </c>
      <c r="U15" s="87">
        <v>9201546</v>
      </c>
      <c r="V15" s="2">
        <v>10</v>
      </c>
    </row>
    <row r="16" spans="1:22" ht="18.75" customHeight="1">
      <c r="A16" s="13">
        <v>3</v>
      </c>
      <c r="B16" s="14" t="s">
        <v>67</v>
      </c>
      <c r="C16" s="67">
        <f t="shared" si="4"/>
        <v>28073475</v>
      </c>
      <c r="D16" s="43">
        <v>23917095</v>
      </c>
      <c r="E16" s="15">
        <v>4156380</v>
      </c>
      <c r="F16" s="15">
        <v>9450</v>
      </c>
      <c r="G16" s="47"/>
      <c r="H16" s="73">
        <f t="shared" si="5"/>
        <v>28064025</v>
      </c>
      <c r="I16" s="73">
        <f t="shared" si="6"/>
        <v>15243886</v>
      </c>
      <c r="J16" s="15">
        <v>10498776</v>
      </c>
      <c r="K16" s="15">
        <v>17000</v>
      </c>
      <c r="L16" s="15"/>
      <c r="M16" s="39">
        <f t="shared" si="7"/>
        <v>4728110</v>
      </c>
      <c r="N16" s="15">
        <v>0</v>
      </c>
      <c r="O16" s="15">
        <v>0</v>
      </c>
      <c r="P16" s="15">
        <v>0</v>
      </c>
      <c r="Q16" s="15">
        <v>0</v>
      </c>
      <c r="R16" s="15">
        <v>12820139</v>
      </c>
      <c r="S16" s="40">
        <f t="shared" si="8"/>
        <v>17548249</v>
      </c>
      <c r="T16" s="36">
        <f t="shared" si="3"/>
        <v>68.98356495187645</v>
      </c>
      <c r="U16" s="87">
        <v>2555176</v>
      </c>
      <c r="V16" s="2">
        <v>10</v>
      </c>
    </row>
    <row r="17" spans="1:22" ht="18.75" customHeight="1">
      <c r="A17" s="13">
        <v>4</v>
      </c>
      <c r="B17" s="14" t="s">
        <v>68</v>
      </c>
      <c r="C17" s="67">
        <f t="shared" si="4"/>
        <v>63673682</v>
      </c>
      <c r="D17" s="43">
        <v>63420426</v>
      </c>
      <c r="E17" s="15">
        <v>253256</v>
      </c>
      <c r="F17" s="15">
        <v>1295080</v>
      </c>
      <c r="G17" s="47"/>
      <c r="H17" s="73">
        <f t="shared" si="5"/>
        <v>62378602</v>
      </c>
      <c r="I17" s="73">
        <f t="shared" si="6"/>
        <v>14366210</v>
      </c>
      <c r="J17" s="15">
        <v>216411</v>
      </c>
      <c r="K17" s="15">
        <v>222000</v>
      </c>
      <c r="L17" s="15"/>
      <c r="M17" s="39">
        <f t="shared" si="7"/>
        <v>13927799</v>
      </c>
      <c r="N17" s="15">
        <v>0</v>
      </c>
      <c r="O17" s="15">
        <v>0</v>
      </c>
      <c r="P17" s="15">
        <v>0</v>
      </c>
      <c r="Q17" s="15">
        <v>0</v>
      </c>
      <c r="R17" s="15">
        <v>48012392</v>
      </c>
      <c r="S17" s="40">
        <f t="shared" si="8"/>
        <v>61940191</v>
      </c>
      <c r="T17" s="36">
        <f t="shared" si="3"/>
        <v>3.0516816891859437</v>
      </c>
      <c r="U17" s="87">
        <v>1260374</v>
      </c>
      <c r="V17" s="2">
        <v>10</v>
      </c>
    </row>
    <row r="18" spans="1:22" ht="18.75" customHeight="1">
      <c r="A18" s="13">
        <v>5</v>
      </c>
      <c r="B18" s="14" t="s">
        <v>100</v>
      </c>
      <c r="C18" s="67">
        <f t="shared" si="4"/>
        <v>307606252</v>
      </c>
      <c r="D18" s="43">
        <v>294767691</v>
      </c>
      <c r="E18" s="15">
        <v>12838561</v>
      </c>
      <c r="F18" s="15">
        <v>74500</v>
      </c>
      <c r="G18" s="47"/>
      <c r="H18" s="73">
        <f t="shared" si="5"/>
        <v>307531752</v>
      </c>
      <c r="I18" s="73">
        <f t="shared" si="6"/>
        <v>210821913</v>
      </c>
      <c r="J18" s="15">
        <v>13004777</v>
      </c>
      <c r="K18" s="15">
        <v>439494</v>
      </c>
      <c r="L18" s="15"/>
      <c r="M18" s="39">
        <f t="shared" si="7"/>
        <v>197377642</v>
      </c>
      <c r="N18" s="15">
        <v>0</v>
      </c>
      <c r="O18" s="15">
        <v>0</v>
      </c>
      <c r="P18" s="15">
        <v>0</v>
      </c>
      <c r="Q18" s="15">
        <v>0</v>
      </c>
      <c r="R18" s="15">
        <v>96709839</v>
      </c>
      <c r="S18" s="40">
        <f t="shared" si="8"/>
        <v>294087481</v>
      </c>
      <c r="T18" s="36">
        <f t="shared" si="3"/>
        <v>6.377074758827371</v>
      </c>
      <c r="U18" s="87">
        <v>79604161</v>
      </c>
      <c r="V18" s="2">
        <v>10</v>
      </c>
    </row>
    <row r="19" spans="1:22" ht="18.75" customHeight="1">
      <c r="A19" s="13">
        <v>6</v>
      </c>
      <c r="B19" s="14" t="s">
        <v>101</v>
      </c>
      <c r="C19" s="67">
        <f t="shared" si="4"/>
        <v>3901</v>
      </c>
      <c r="D19" s="43">
        <v>1</v>
      </c>
      <c r="E19" s="15">
        <v>3900</v>
      </c>
      <c r="F19" s="15">
        <v>0</v>
      </c>
      <c r="G19" s="47"/>
      <c r="H19" s="73">
        <f>I19+R19</f>
        <v>3901</v>
      </c>
      <c r="I19" s="73">
        <f>SUM(J19:Q19)</f>
        <v>3901</v>
      </c>
      <c r="J19" s="15">
        <v>3900</v>
      </c>
      <c r="K19" s="15">
        <v>0</v>
      </c>
      <c r="L19" s="15"/>
      <c r="M19" s="39">
        <f>C19-F19-J19-K19-L19-SUM(N19:R19)</f>
        <v>1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0">
        <f>SUM(M19:R19)</f>
        <v>1</v>
      </c>
      <c r="T19" s="36">
        <f>IF(ISERROR((J19+K19+L19)/I19*100)=TRUE,0,(J19+K19+L19)/I19*100)</f>
        <v>99.97436554729556</v>
      </c>
      <c r="U19" s="87"/>
      <c r="V19" s="2">
        <v>10</v>
      </c>
    </row>
    <row r="20" spans="1:22" ht="18.75" customHeight="1">
      <c r="A20" s="13">
        <v>7</v>
      </c>
      <c r="B20" s="14" t="s">
        <v>70</v>
      </c>
      <c r="C20" s="67">
        <f t="shared" si="4"/>
        <v>60218069</v>
      </c>
      <c r="D20" s="43">
        <v>48375442</v>
      </c>
      <c r="E20" s="15">
        <v>11842627</v>
      </c>
      <c r="F20" s="15">
        <v>0</v>
      </c>
      <c r="G20" s="47"/>
      <c r="H20" s="73">
        <f t="shared" si="5"/>
        <v>60218069</v>
      </c>
      <c r="I20" s="73">
        <f t="shared" si="6"/>
        <v>12794704</v>
      </c>
      <c r="J20" s="15">
        <v>6636106</v>
      </c>
      <c r="K20" s="15">
        <v>0</v>
      </c>
      <c r="L20" s="15"/>
      <c r="M20" s="39">
        <f t="shared" si="7"/>
        <v>6158598</v>
      </c>
      <c r="N20" s="15">
        <v>0</v>
      </c>
      <c r="O20" s="15">
        <v>0</v>
      </c>
      <c r="P20" s="15">
        <v>0</v>
      </c>
      <c r="Q20" s="15">
        <v>0</v>
      </c>
      <c r="R20" s="15">
        <v>47423365</v>
      </c>
      <c r="S20" s="40">
        <f t="shared" si="8"/>
        <v>53581963</v>
      </c>
      <c r="T20" s="36">
        <f t="shared" si="3"/>
        <v>51.866037698097585</v>
      </c>
      <c r="U20" s="87">
        <v>32737083</v>
      </c>
      <c r="V20" s="2">
        <v>10</v>
      </c>
    </row>
    <row r="21" spans="1:22" ht="18.75" customHeight="1">
      <c r="A21" s="13">
        <v>8</v>
      </c>
      <c r="B21" s="14" t="s">
        <v>127</v>
      </c>
      <c r="C21" s="67">
        <f t="shared" si="4"/>
        <v>286978283</v>
      </c>
      <c r="D21" s="43">
        <v>137492699</v>
      </c>
      <c r="E21" s="15">
        <v>149485584</v>
      </c>
      <c r="F21" s="15">
        <v>11371692</v>
      </c>
      <c r="G21" s="47"/>
      <c r="H21" s="73">
        <f t="shared" si="5"/>
        <v>275606591</v>
      </c>
      <c r="I21" s="73">
        <f t="shared" si="6"/>
        <v>244547647</v>
      </c>
      <c r="J21" s="15">
        <v>62668859</v>
      </c>
      <c r="K21" s="15">
        <v>103991638</v>
      </c>
      <c r="L21" s="15">
        <v>9911</v>
      </c>
      <c r="M21" s="39">
        <f t="shared" si="7"/>
        <v>77877239</v>
      </c>
      <c r="N21" s="15">
        <v>0</v>
      </c>
      <c r="O21" s="15">
        <v>0</v>
      </c>
      <c r="P21" s="15">
        <v>0</v>
      </c>
      <c r="Q21" s="15">
        <v>0</v>
      </c>
      <c r="R21" s="15">
        <v>31058944</v>
      </c>
      <c r="S21" s="40">
        <f t="shared" si="8"/>
        <v>108936183</v>
      </c>
      <c r="T21" s="36">
        <f t="shared" si="3"/>
        <v>68.15457439261316</v>
      </c>
      <c r="U21" s="87">
        <v>8460008</v>
      </c>
      <c r="V21" s="2">
        <v>10</v>
      </c>
    </row>
    <row r="22" spans="1:22" ht="18.75" customHeight="1">
      <c r="A22" s="13">
        <v>9</v>
      </c>
      <c r="B22" s="14" t="s">
        <v>97</v>
      </c>
      <c r="C22" s="67">
        <f aca="true" t="shared" si="9" ref="C22:C28">D22+E22</f>
        <v>1232662</v>
      </c>
      <c r="D22" s="43">
        <v>586345</v>
      </c>
      <c r="E22" s="15">
        <v>646317</v>
      </c>
      <c r="F22" s="15">
        <v>21273</v>
      </c>
      <c r="G22" s="47">
        <v>0</v>
      </c>
      <c r="H22" s="73">
        <f aca="true" t="shared" si="10" ref="H22:H28">I22+R22</f>
        <v>1211389</v>
      </c>
      <c r="I22" s="73">
        <f aca="true" t="shared" si="11" ref="I22:I28">SUM(J22:Q22)</f>
        <v>853846</v>
      </c>
      <c r="J22" s="15">
        <v>99437</v>
      </c>
      <c r="K22" s="15">
        <v>270858</v>
      </c>
      <c r="L22" s="15"/>
      <c r="M22" s="39">
        <f aca="true" t="shared" si="12" ref="M22:M28">C22-F22-J22-K22-L22-SUM(N22:R22)</f>
        <v>483551</v>
      </c>
      <c r="N22" s="15">
        <v>0</v>
      </c>
      <c r="O22" s="15"/>
      <c r="P22" s="15"/>
      <c r="Q22" s="15"/>
      <c r="R22" s="15">
        <v>357543</v>
      </c>
      <c r="S22" s="40">
        <f aca="true" t="shared" si="13" ref="S22:S28">SUM(M22:R22)</f>
        <v>841094</v>
      </c>
      <c r="T22" s="36">
        <f aca="true" t="shared" si="14" ref="T22:T28">IF(ISERROR((J22+K22+L22)/I22*100)=TRUE,0,(J22+K22+L22)/I22*100)</f>
        <v>43.36789069691724</v>
      </c>
      <c r="U22" s="87"/>
      <c r="V22" s="2">
        <v>10</v>
      </c>
    </row>
    <row r="23" spans="1:22" ht="18.75" customHeight="1">
      <c r="A23" s="13">
        <v>10</v>
      </c>
      <c r="B23" s="14" t="s">
        <v>113</v>
      </c>
      <c r="C23" s="67">
        <f t="shared" si="9"/>
        <v>12941004</v>
      </c>
      <c r="D23" s="43">
        <v>8669643</v>
      </c>
      <c r="E23" s="15">
        <v>4271361</v>
      </c>
      <c r="F23" s="15">
        <v>43625</v>
      </c>
      <c r="G23" s="47"/>
      <c r="H23" s="73">
        <f t="shared" si="10"/>
        <v>12897379</v>
      </c>
      <c r="I23" s="73">
        <f t="shared" si="11"/>
        <v>4084885</v>
      </c>
      <c r="J23" s="15">
        <v>3503332</v>
      </c>
      <c r="K23" s="15"/>
      <c r="L23" s="15"/>
      <c r="M23" s="39">
        <f t="shared" si="12"/>
        <v>581553</v>
      </c>
      <c r="N23" s="15">
        <v>0</v>
      </c>
      <c r="O23" s="15">
        <v>0</v>
      </c>
      <c r="P23" s="15">
        <v>0</v>
      </c>
      <c r="Q23" s="15">
        <v>0</v>
      </c>
      <c r="R23" s="15">
        <v>8812494</v>
      </c>
      <c r="S23" s="40">
        <f t="shared" si="13"/>
        <v>9394047</v>
      </c>
      <c r="T23" s="36">
        <f t="shared" si="14"/>
        <v>85.76329566193418</v>
      </c>
      <c r="U23" s="87">
        <v>8283012</v>
      </c>
      <c r="V23" s="2">
        <v>10</v>
      </c>
    </row>
    <row r="24" spans="1:22" ht="18.75" customHeight="1">
      <c r="A24" s="13">
        <v>11</v>
      </c>
      <c r="B24" s="14" t="s">
        <v>83</v>
      </c>
      <c r="C24" s="67">
        <f t="shared" si="9"/>
        <v>78650058</v>
      </c>
      <c r="D24" s="43">
        <v>69629669</v>
      </c>
      <c r="E24" s="15">
        <v>9020389</v>
      </c>
      <c r="F24" s="15">
        <v>0</v>
      </c>
      <c r="G24" s="47"/>
      <c r="H24" s="73">
        <f t="shared" si="10"/>
        <v>78650058</v>
      </c>
      <c r="I24" s="73">
        <f t="shared" si="11"/>
        <v>78509022</v>
      </c>
      <c r="J24" s="15">
        <v>24378641</v>
      </c>
      <c r="K24" s="15"/>
      <c r="L24" s="15"/>
      <c r="M24" s="39">
        <f t="shared" si="12"/>
        <v>54130381</v>
      </c>
      <c r="N24" s="15">
        <v>0</v>
      </c>
      <c r="O24" s="15"/>
      <c r="P24" s="15"/>
      <c r="Q24" s="15"/>
      <c r="R24" s="15">
        <v>141036</v>
      </c>
      <c r="S24" s="40">
        <f t="shared" si="13"/>
        <v>54271417</v>
      </c>
      <c r="T24" s="36">
        <f t="shared" si="14"/>
        <v>31.052024823338137</v>
      </c>
      <c r="U24" s="87"/>
      <c r="V24" s="2">
        <v>10</v>
      </c>
    </row>
    <row r="25" spans="1:22" ht="18.75" customHeight="1">
      <c r="A25" s="13">
        <v>12</v>
      </c>
      <c r="B25" s="14" t="s">
        <v>51</v>
      </c>
      <c r="C25" s="67">
        <f t="shared" si="9"/>
        <v>998863</v>
      </c>
      <c r="D25" s="43">
        <v>495635</v>
      </c>
      <c r="E25" s="15">
        <v>503228</v>
      </c>
      <c r="F25" s="15">
        <v>0</v>
      </c>
      <c r="G25" s="47"/>
      <c r="H25" s="73">
        <f t="shared" si="10"/>
        <v>998863</v>
      </c>
      <c r="I25" s="73">
        <f t="shared" si="11"/>
        <v>686231</v>
      </c>
      <c r="J25" s="15">
        <v>200277</v>
      </c>
      <c r="K25" s="15">
        <v>0</v>
      </c>
      <c r="L25" s="15"/>
      <c r="M25" s="39">
        <f t="shared" si="12"/>
        <v>485954</v>
      </c>
      <c r="N25" s="15">
        <v>0</v>
      </c>
      <c r="O25" s="15"/>
      <c r="P25" s="15"/>
      <c r="Q25" s="15"/>
      <c r="R25" s="15">
        <v>312632</v>
      </c>
      <c r="S25" s="40">
        <f t="shared" si="13"/>
        <v>798586</v>
      </c>
      <c r="T25" s="36">
        <f t="shared" si="14"/>
        <v>29.18507033345914</v>
      </c>
      <c r="U25" s="87"/>
      <c r="V25" s="2">
        <v>10</v>
      </c>
    </row>
    <row r="26" spans="1:22" ht="18.75" customHeight="1">
      <c r="A26" s="13">
        <v>13</v>
      </c>
      <c r="B26" s="14" t="s">
        <v>102</v>
      </c>
      <c r="C26" s="67">
        <f t="shared" si="9"/>
        <v>1758429</v>
      </c>
      <c r="D26" s="43">
        <v>718814</v>
      </c>
      <c r="E26" s="15">
        <v>1039615</v>
      </c>
      <c r="F26" s="15">
        <v>302305</v>
      </c>
      <c r="G26" s="47"/>
      <c r="H26" s="73">
        <f t="shared" si="10"/>
        <v>1456124</v>
      </c>
      <c r="I26" s="73">
        <f t="shared" si="11"/>
        <v>1066966</v>
      </c>
      <c r="J26" s="15">
        <v>375850</v>
      </c>
      <c r="K26" s="15">
        <v>318143</v>
      </c>
      <c r="L26" s="15"/>
      <c r="M26" s="39">
        <f t="shared" si="12"/>
        <v>372973</v>
      </c>
      <c r="N26" s="15">
        <v>0</v>
      </c>
      <c r="O26" s="15"/>
      <c r="P26" s="15"/>
      <c r="Q26" s="15"/>
      <c r="R26" s="15">
        <v>389158</v>
      </c>
      <c r="S26" s="40">
        <f t="shared" si="13"/>
        <v>762131</v>
      </c>
      <c r="T26" s="36">
        <f t="shared" si="14"/>
        <v>65.04359089230584</v>
      </c>
      <c r="U26" s="87"/>
      <c r="V26" s="2">
        <v>10</v>
      </c>
    </row>
    <row r="27" spans="1:22" ht="18.75" customHeight="1">
      <c r="A27" s="13">
        <v>14</v>
      </c>
      <c r="B27" s="14" t="s">
        <v>111</v>
      </c>
      <c r="C27" s="67">
        <f t="shared" si="9"/>
        <v>8668860</v>
      </c>
      <c r="D27" s="43">
        <v>2967793</v>
      </c>
      <c r="E27" s="15">
        <v>5701067</v>
      </c>
      <c r="F27" s="15">
        <v>508081</v>
      </c>
      <c r="G27" s="47"/>
      <c r="H27" s="73">
        <f t="shared" si="10"/>
        <v>8160779</v>
      </c>
      <c r="I27" s="73">
        <f t="shared" si="11"/>
        <v>5335825</v>
      </c>
      <c r="J27" s="15">
        <v>1802384</v>
      </c>
      <c r="K27" s="15">
        <v>4193</v>
      </c>
      <c r="L27" s="15"/>
      <c r="M27" s="39">
        <f t="shared" si="12"/>
        <v>3529248</v>
      </c>
      <c r="N27" s="15">
        <v>0</v>
      </c>
      <c r="O27" s="15"/>
      <c r="P27" s="15"/>
      <c r="Q27" s="15"/>
      <c r="R27" s="15">
        <v>2824954</v>
      </c>
      <c r="S27" s="40">
        <f t="shared" si="13"/>
        <v>6354202</v>
      </c>
      <c r="T27" s="36">
        <f t="shared" si="14"/>
        <v>33.857500948775495</v>
      </c>
      <c r="U27" s="87"/>
      <c r="V27" s="2">
        <v>10</v>
      </c>
    </row>
    <row r="28" spans="1:22" ht="18.75" customHeight="1">
      <c r="A28" s="13">
        <v>15</v>
      </c>
      <c r="B28" s="14" t="s">
        <v>96</v>
      </c>
      <c r="C28" s="67">
        <f t="shared" si="9"/>
        <v>2478528</v>
      </c>
      <c r="D28" s="43">
        <v>2089101</v>
      </c>
      <c r="E28" s="15">
        <v>389427</v>
      </c>
      <c r="F28" s="15">
        <v>0</v>
      </c>
      <c r="G28" s="47"/>
      <c r="H28" s="73">
        <f t="shared" si="10"/>
        <v>2478528</v>
      </c>
      <c r="I28" s="73">
        <f t="shared" si="11"/>
        <v>2478528</v>
      </c>
      <c r="J28" s="15">
        <v>293693</v>
      </c>
      <c r="K28" s="15">
        <v>1777000</v>
      </c>
      <c r="L28" s="15"/>
      <c r="M28" s="39">
        <f t="shared" si="12"/>
        <v>407835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40">
        <f t="shared" si="13"/>
        <v>407835</v>
      </c>
      <c r="T28" s="36">
        <f t="shared" si="14"/>
        <v>83.54527364629328</v>
      </c>
      <c r="U28" s="87"/>
      <c r="V28" s="2">
        <v>10</v>
      </c>
    </row>
    <row r="29" spans="1:22" ht="38.25" customHeight="1">
      <c r="A29" s="65" t="s">
        <v>32</v>
      </c>
      <c r="B29" s="72" t="s">
        <v>95</v>
      </c>
      <c r="C29" s="67">
        <f aca="true" t="shared" si="15" ref="C29:L29">SUM(C30:C35)</f>
        <v>1095709955</v>
      </c>
      <c r="D29" s="68">
        <f t="shared" si="15"/>
        <v>909829204</v>
      </c>
      <c r="E29" s="67">
        <f t="shared" si="15"/>
        <v>185880751</v>
      </c>
      <c r="F29" s="67">
        <f t="shared" si="15"/>
        <v>1852002</v>
      </c>
      <c r="G29" s="69">
        <f t="shared" si="15"/>
        <v>6894979</v>
      </c>
      <c r="H29" s="67">
        <f t="shared" si="15"/>
        <v>1093857953</v>
      </c>
      <c r="I29" s="67">
        <f t="shared" si="15"/>
        <v>923661687</v>
      </c>
      <c r="J29" s="67">
        <f t="shared" si="15"/>
        <v>89070598</v>
      </c>
      <c r="K29" s="67">
        <f t="shared" si="15"/>
        <v>64233664</v>
      </c>
      <c r="L29" s="67">
        <f t="shared" si="15"/>
        <v>0</v>
      </c>
      <c r="M29" s="70">
        <f>H29-J29-K29-L29-SUM(N29:R29)</f>
        <v>767435679</v>
      </c>
      <c r="N29" s="67">
        <f aca="true" t="shared" si="16" ref="N29:S29">SUM(N30:N35)</f>
        <v>2919946</v>
      </c>
      <c r="O29" s="67">
        <f t="shared" si="16"/>
        <v>1800</v>
      </c>
      <c r="P29" s="67">
        <f t="shared" si="16"/>
        <v>0</v>
      </c>
      <c r="Q29" s="67">
        <f t="shared" si="16"/>
        <v>0</v>
      </c>
      <c r="R29" s="67">
        <f t="shared" si="16"/>
        <v>170196266</v>
      </c>
      <c r="S29" s="67">
        <f t="shared" si="16"/>
        <v>940553691</v>
      </c>
      <c r="T29" s="71">
        <f t="shared" si="3"/>
        <v>16.59744732921893</v>
      </c>
      <c r="U29" s="90">
        <f>SUM(U30:U35)</f>
        <v>43481475</v>
      </c>
      <c r="V29" s="98">
        <v>10</v>
      </c>
    </row>
    <row r="30" spans="1:21" ht="18.75" customHeight="1">
      <c r="A30" s="13">
        <v>16</v>
      </c>
      <c r="B30" s="14" t="s">
        <v>71</v>
      </c>
      <c r="C30" s="67">
        <f t="shared" si="4"/>
        <v>107063367</v>
      </c>
      <c r="D30" s="43">
        <v>71638770</v>
      </c>
      <c r="E30" s="15">
        <v>35424597</v>
      </c>
      <c r="F30" s="15">
        <v>467577</v>
      </c>
      <c r="G30" s="47">
        <v>2593366</v>
      </c>
      <c r="H30" s="73">
        <f t="shared" si="5"/>
        <v>106595790</v>
      </c>
      <c r="I30" s="73">
        <f aca="true" t="shared" si="17" ref="I30:I35">SUM(J30:Q30)</f>
        <v>67991415</v>
      </c>
      <c r="J30" s="15">
        <v>1427488</v>
      </c>
      <c r="K30" s="15">
        <v>17156798</v>
      </c>
      <c r="L30" s="15">
        <v>0</v>
      </c>
      <c r="M30" s="39">
        <f t="shared" si="7"/>
        <v>49407129</v>
      </c>
      <c r="N30" s="15">
        <v>0</v>
      </c>
      <c r="O30" s="15">
        <v>0</v>
      </c>
      <c r="P30" s="15">
        <v>0</v>
      </c>
      <c r="Q30" s="15">
        <v>0</v>
      </c>
      <c r="R30" s="15">
        <v>38604375</v>
      </c>
      <c r="S30" s="40">
        <f t="shared" si="8"/>
        <v>88011504</v>
      </c>
      <c r="T30" s="36">
        <f t="shared" si="3"/>
        <v>27.333283179942647</v>
      </c>
      <c r="U30" s="87">
        <v>26165172</v>
      </c>
    </row>
    <row r="31" spans="1:21" ht="18.75" customHeight="1">
      <c r="A31" s="13">
        <v>17</v>
      </c>
      <c r="B31" s="14" t="s">
        <v>86</v>
      </c>
      <c r="C31" s="67">
        <f t="shared" si="4"/>
        <v>228653960</v>
      </c>
      <c r="D31" s="43">
        <v>181578298</v>
      </c>
      <c r="E31" s="15">
        <v>47075662</v>
      </c>
      <c r="F31" s="15">
        <v>88846</v>
      </c>
      <c r="G31" s="47">
        <v>0</v>
      </c>
      <c r="H31" s="73">
        <f t="shared" si="5"/>
        <v>228565114</v>
      </c>
      <c r="I31" s="73">
        <f t="shared" si="17"/>
        <v>192349407</v>
      </c>
      <c r="J31" s="15">
        <v>30528585</v>
      </c>
      <c r="K31" s="15">
        <v>29253790</v>
      </c>
      <c r="L31" s="15">
        <v>0</v>
      </c>
      <c r="M31" s="39">
        <f t="shared" si="7"/>
        <v>132509601</v>
      </c>
      <c r="N31" s="15">
        <v>55631</v>
      </c>
      <c r="O31" s="15">
        <v>1800</v>
      </c>
      <c r="P31" s="15">
        <v>0</v>
      </c>
      <c r="Q31" s="15">
        <v>0</v>
      </c>
      <c r="R31" s="15">
        <v>36215707</v>
      </c>
      <c r="S31" s="40">
        <f t="shared" si="8"/>
        <v>168782739</v>
      </c>
      <c r="T31" s="36">
        <f t="shared" si="3"/>
        <v>31.08009321806747</v>
      </c>
      <c r="U31" s="87">
        <v>8734923</v>
      </c>
    </row>
    <row r="32" spans="1:21" ht="18.75" customHeight="1">
      <c r="A32" s="13">
        <v>18</v>
      </c>
      <c r="B32" s="14" t="s">
        <v>72</v>
      </c>
      <c r="C32" s="67">
        <f t="shared" si="4"/>
        <v>545919159</v>
      </c>
      <c r="D32" s="43">
        <v>498519197</v>
      </c>
      <c r="E32" s="15">
        <v>47399962</v>
      </c>
      <c r="F32" s="15">
        <v>579326</v>
      </c>
      <c r="G32" s="47">
        <v>0</v>
      </c>
      <c r="H32" s="73">
        <f t="shared" si="5"/>
        <v>545339833</v>
      </c>
      <c r="I32" s="73">
        <f t="shared" si="17"/>
        <v>515367774</v>
      </c>
      <c r="J32" s="15">
        <v>13132039</v>
      </c>
      <c r="K32" s="15">
        <v>6793988</v>
      </c>
      <c r="L32" s="15">
        <v>0</v>
      </c>
      <c r="M32" s="39">
        <f t="shared" si="7"/>
        <v>492940584</v>
      </c>
      <c r="N32" s="15">
        <v>2501163</v>
      </c>
      <c r="O32" s="15">
        <v>0</v>
      </c>
      <c r="P32" s="15">
        <v>0</v>
      </c>
      <c r="Q32" s="15">
        <v>0</v>
      </c>
      <c r="R32" s="15">
        <v>29972059</v>
      </c>
      <c r="S32" s="40">
        <f t="shared" si="8"/>
        <v>525413806</v>
      </c>
      <c r="T32" s="36">
        <f t="shared" si="3"/>
        <v>3.8663703873731152</v>
      </c>
      <c r="U32" s="87">
        <v>1686599</v>
      </c>
    </row>
    <row r="33" spans="1:21" ht="18.75" customHeight="1">
      <c r="A33" s="13">
        <v>19</v>
      </c>
      <c r="B33" s="14" t="s">
        <v>87</v>
      </c>
      <c r="C33" s="67">
        <f t="shared" si="4"/>
        <v>49182985</v>
      </c>
      <c r="D33" s="43">
        <v>29939500</v>
      </c>
      <c r="E33" s="15">
        <v>19243485</v>
      </c>
      <c r="F33" s="15">
        <v>102074</v>
      </c>
      <c r="G33" s="47">
        <v>0</v>
      </c>
      <c r="H33" s="73">
        <f t="shared" si="5"/>
        <v>49080911</v>
      </c>
      <c r="I33" s="73">
        <f t="shared" si="17"/>
        <v>38000843</v>
      </c>
      <c r="J33" s="15">
        <v>16114160</v>
      </c>
      <c r="K33" s="15">
        <v>411307</v>
      </c>
      <c r="L33" s="15">
        <v>0</v>
      </c>
      <c r="M33" s="39">
        <f t="shared" si="7"/>
        <v>21475376</v>
      </c>
      <c r="N33" s="15">
        <v>0</v>
      </c>
      <c r="O33" s="15">
        <v>0</v>
      </c>
      <c r="P33" s="15">
        <v>0</v>
      </c>
      <c r="Q33" s="15">
        <v>0</v>
      </c>
      <c r="R33" s="15">
        <v>11080068</v>
      </c>
      <c r="S33" s="40">
        <f t="shared" si="8"/>
        <v>32555444</v>
      </c>
      <c r="T33" s="36">
        <f t="shared" si="3"/>
        <v>43.48710632550967</v>
      </c>
      <c r="U33" s="87">
        <v>1116669</v>
      </c>
    </row>
    <row r="34" spans="1:21" ht="18.75" customHeight="1">
      <c r="A34" s="13">
        <v>20</v>
      </c>
      <c r="B34" s="14" t="s">
        <v>90</v>
      </c>
      <c r="C34" s="67">
        <f>D34+E34</f>
        <v>63925209</v>
      </c>
      <c r="D34" s="43">
        <v>38591233</v>
      </c>
      <c r="E34" s="15">
        <v>25333976</v>
      </c>
      <c r="F34" s="15">
        <v>602854</v>
      </c>
      <c r="G34" s="47">
        <v>0</v>
      </c>
      <c r="H34" s="73">
        <f>I34+R34</f>
        <v>63322355</v>
      </c>
      <c r="I34" s="73">
        <f>SUM(J34:Q34)</f>
        <v>51167832</v>
      </c>
      <c r="J34" s="15">
        <v>14957921</v>
      </c>
      <c r="K34" s="15">
        <v>4138581</v>
      </c>
      <c r="L34" s="15">
        <v>0</v>
      </c>
      <c r="M34" s="39">
        <f>C34-F34-J34-K34-L34-SUM(N34:R34)</f>
        <v>31721330</v>
      </c>
      <c r="N34" s="15">
        <v>350000</v>
      </c>
      <c r="O34" s="15">
        <v>0</v>
      </c>
      <c r="P34" s="15">
        <v>0</v>
      </c>
      <c r="Q34" s="15">
        <v>0</v>
      </c>
      <c r="R34" s="15">
        <v>12154523</v>
      </c>
      <c r="S34" s="40">
        <f>SUM(M34:R34)</f>
        <v>44225853</v>
      </c>
      <c r="T34" s="36">
        <f>IF(ISERROR((J34+K34+L34)/I34*100)=TRUE,0,(J34+K34+L34)/I34*100)</f>
        <v>37.321303744117984</v>
      </c>
      <c r="U34" s="87">
        <v>2000800</v>
      </c>
    </row>
    <row r="35" spans="1:21" ht="18.75" customHeight="1">
      <c r="A35" s="13">
        <v>21</v>
      </c>
      <c r="B35" s="14" t="s">
        <v>103</v>
      </c>
      <c r="C35" s="67">
        <f t="shared" si="4"/>
        <v>100965275</v>
      </c>
      <c r="D35" s="43">
        <v>89562206</v>
      </c>
      <c r="E35" s="15">
        <v>11403069</v>
      </c>
      <c r="F35" s="15">
        <v>11325</v>
      </c>
      <c r="G35" s="47">
        <v>4301613</v>
      </c>
      <c r="H35" s="73">
        <f t="shared" si="5"/>
        <v>100953950</v>
      </c>
      <c r="I35" s="73">
        <f t="shared" si="17"/>
        <v>58784416</v>
      </c>
      <c r="J35" s="15">
        <v>12910405</v>
      </c>
      <c r="K35" s="15">
        <v>6479200</v>
      </c>
      <c r="L35" s="15">
        <v>0</v>
      </c>
      <c r="M35" s="39">
        <f t="shared" si="7"/>
        <v>39381659</v>
      </c>
      <c r="N35" s="15">
        <v>13152</v>
      </c>
      <c r="O35" s="15">
        <v>0</v>
      </c>
      <c r="P35" s="15">
        <v>0</v>
      </c>
      <c r="Q35" s="15">
        <v>0</v>
      </c>
      <c r="R35" s="15">
        <v>42169534</v>
      </c>
      <c r="S35" s="40">
        <f t="shared" si="8"/>
        <v>81564345</v>
      </c>
      <c r="T35" s="36">
        <f t="shared" si="3"/>
        <v>32.984260658471115</v>
      </c>
      <c r="U35" s="87">
        <v>3777312</v>
      </c>
    </row>
    <row r="36" spans="1:22" ht="33.75" customHeight="1">
      <c r="A36" s="65" t="s">
        <v>33</v>
      </c>
      <c r="B36" s="72" t="s">
        <v>125</v>
      </c>
      <c r="C36" s="67">
        <f aca="true" t="shared" si="18" ref="C36:L36">SUM(C37:C44)</f>
        <v>806145416</v>
      </c>
      <c r="D36" s="68">
        <f t="shared" si="18"/>
        <v>649468220</v>
      </c>
      <c r="E36" s="67">
        <f t="shared" si="18"/>
        <v>156677196</v>
      </c>
      <c r="F36" s="67">
        <f t="shared" si="18"/>
        <v>19424774</v>
      </c>
      <c r="G36" s="69">
        <f t="shared" si="18"/>
        <v>0</v>
      </c>
      <c r="H36" s="67">
        <f t="shared" si="18"/>
        <v>786720642</v>
      </c>
      <c r="I36" s="67">
        <f t="shared" si="18"/>
        <v>468046132</v>
      </c>
      <c r="J36" s="67">
        <f t="shared" si="18"/>
        <v>103015070</v>
      </c>
      <c r="K36" s="67">
        <f t="shared" si="18"/>
        <v>22880222</v>
      </c>
      <c r="L36" s="67">
        <f t="shared" si="18"/>
        <v>0</v>
      </c>
      <c r="M36" s="70">
        <f>H36-J36-K36-L36-SUM(N36:R36)</f>
        <v>338662026</v>
      </c>
      <c r="N36" s="67">
        <f aca="true" t="shared" si="19" ref="N36:S36">SUM(N37:N44)</f>
        <v>3488814</v>
      </c>
      <c r="O36" s="67">
        <f t="shared" si="19"/>
        <v>0</v>
      </c>
      <c r="P36" s="67">
        <f t="shared" si="19"/>
        <v>0</v>
      </c>
      <c r="Q36" s="67">
        <f t="shared" si="19"/>
        <v>0</v>
      </c>
      <c r="R36" s="67">
        <f t="shared" si="19"/>
        <v>318674510</v>
      </c>
      <c r="S36" s="67">
        <f t="shared" si="19"/>
        <v>660825350</v>
      </c>
      <c r="T36" s="71">
        <f t="shared" si="3"/>
        <v>26.898052006548788</v>
      </c>
      <c r="U36" s="90">
        <f>SUM(U37:U44)</f>
        <v>3559734</v>
      </c>
      <c r="V36" s="98">
        <v>10</v>
      </c>
    </row>
    <row r="37" spans="1:21" ht="18.75" customHeight="1">
      <c r="A37" s="13">
        <v>22</v>
      </c>
      <c r="B37" s="14" t="s">
        <v>36</v>
      </c>
      <c r="C37" s="67">
        <f t="shared" si="4"/>
        <v>162943106</v>
      </c>
      <c r="D37" s="43">
        <v>132376316</v>
      </c>
      <c r="E37" s="15">
        <v>30566790</v>
      </c>
      <c r="F37" s="15">
        <v>2332571</v>
      </c>
      <c r="G37" s="47"/>
      <c r="H37" s="73">
        <f t="shared" si="5"/>
        <v>160610535</v>
      </c>
      <c r="I37" s="73">
        <f aca="true" t="shared" si="20" ref="I37:I44">SUM(J37:Q37)</f>
        <v>125899353</v>
      </c>
      <c r="J37" s="15">
        <v>12704795</v>
      </c>
      <c r="K37" s="15">
        <v>3846333</v>
      </c>
      <c r="L37" s="15">
        <v>0</v>
      </c>
      <c r="M37" s="39">
        <f t="shared" si="7"/>
        <v>109348225</v>
      </c>
      <c r="N37" s="15">
        <v>0</v>
      </c>
      <c r="O37" s="15">
        <v>0</v>
      </c>
      <c r="P37" s="15">
        <v>0</v>
      </c>
      <c r="Q37" s="15">
        <v>0</v>
      </c>
      <c r="R37" s="15">
        <v>34711182</v>
      </c>
      <c r="S37" s="40">
        <f t="shared" si="8"/>
        <v>144059407</v>
      </c>
      <c r="T37" s="36">
        <f t="shared" si="3"/>
        <v>13.146316963201551</v>
      </c>
      <c r="U37" s="87"/>
    </row>
    <row r="38" spans="1:21" ht="18.75" customHeight="1">
      <c r="A38" s="13">
        <v>23</v>
      </c>
      <c r="B38" s="14" t="s">
        <v>37</v>
      </c>
      <c r="C38" s="67">
        <f t="shared" si="4"/>
        <v>272099690</v>
      </c>
      <c r="D38" s="43">
        <v>249180006</v>
      </c>
      <c r="E38" s="15">
        <v>22919684</v>
      </c>
      <c r="F38" s="15">
        <v>133800</v>
      </c>
      <c r="G38" s="47">
        <v>0</v>
      </c>
      <c r="H38" s="73">
        <f t="shared" si="5"/>
        <v>271965890</v>
      </c>
      <c r="I38" s="73">
        <f t="shared" si="20"/>
        <v>95142620</v>
      </c>
      <c r="J38" s="15">
        <v>57135529</v>
      </c>
      <c r="K38" s="15">
        <v>4487620</v>
      </c>
      <c r="L38" s="15">
        <v>0</v>
      </c>
      <c r="M38" s="39">
        <f t="shared" si="7"/>
        <v>33519471</v>
      </c>
      <c r="N38" s="15"/>
      <c r="O38" s="15">
        <v>0</v>
      </c>
      <c r="P38" s="15">
        <v>0</v>
      </c>
      <c r="Q38" s="15">
        <v>0</v>
      </c>
      <c r="R38" s="15">
        <v>176823270</v>
      </c>
      <c r="S38" s="40">
        <f t="shared" si="8"/>
        <v>210342741</v>
      </c>
      <c r="T38" s="36">
        <f t="shared" si="3"/>
        <v>64.7692369623624</v>
      </c>
      <c r="U38" s="87"/>
    </row>
    <row r="39" spans="1:21" ht="18.75" customHeight="1">
      <c r="A39" s="13">
        <v>24</v>
      </c>
      <c r="B39" s="14" t="s">
        <v>104</v>
      </c>
      <c r="C39" s="67">
        <f t="shared" si="4"/>
        <v>111003085</v>
      </c>
      <c r="D39" s="43">
        <v>83270049</v>
      </c>
      <c r="E39" s="15">
        <v>27733036</v>
      </c>
      <c r="F39" s="15">
        <v>1956364</v>
      </c>
      <c r="G39" s="47"/>
      <c r="H39" s="73">
        <f t="shared" si="5"/>
        <v>109046721</v>
      </c>
      <c r="I39" s="73">
        <f t="shared" si="20"/>
        <v>54368571</v>
      </c>
      <c r="J39" s="15">
        <v>13808919</v>
      </c>
      <c r="K39" s="15">
        <v>11328781</v>
      </c>
      <c r="L39" s="15">
        <v>0</v>
      </c>
      <c r="M39" s="39">
        <f t="shared" si="7"/>
        <v>29212267</v>
      </c>
      <c r="N39" s="15">
        <v>18604</v>
      </c>
      <c r="O39" s="15"/>
      <c r="P39" s="15">
        <v>0</v>
      </c>
      <c r="Q39" s="15">
        <v>0</v>
      </c>
      <c r="R39" s="15">
        <v>54678150</v>
      </c>
      <c r="S39" s="40">
        <f t="shared" si="8"/>
        <v>83909021</v>
      </c>
      <c r="T39" s="36">
        <f t="shared" si="3"/>
        <v>46.23571952994681</v>
      </c>
      <c r="U39" s="87">
        <v>560807</v>
      </c>
    </row>
    <row r="40" spans="1:21" ht="24" customHeight="1">
      <c r="A40" s="13">
        <v>25</v>
      </c>
      <c r="B40" s="14" t="s">
        <v>39</v>
      </c>
      <c r="C40" s="67">
        <f t="shared" si="4"/>
        <v>149586902</v>
      </c>
      <c r="D40" s="43">
        <v>112905863</v>
      </c>
      <c r="E40" s="15">
        <v>36681039</v>
      </c>
      <c r="F40" s="15">
        <v>698127</v>
      </c>
      <c r="G40" s="47"/>
      <c r="H40" s="73">
        <f t="shared" si="5"/>
        <v>148888775</v>
      </c>
      <c r="I40" s="73">
        <f t="shared" si="20"/>
        <v>112372647</v>
      </c>
      <c r="J40" s="15">
        <v>12780417</v>
      </c>
      <c r="K40" s="15">
        <v>681070</v>
      </c>
      <c r="L40" s="15">
        <v>0</v>
      </c>
      <c r="M40" s="39">
        <f t="shared" si="7"/>
        <v>98911160</v>
      </c>
      <c r="N40" s="15"/>
      <c r="O40" s="15">
        <v>0</v>
      </c>
      <c r="P40" s="15">
        <v>0</v>
      </c>
      <c r="Q40" s="15">
        <v>0</v>
      </c>
      <c r="R40" s="15">
        <v>36516128</v>
      </c>
      <c r="S40" s="40">
        <f t="shared" si="8"/>
        <v>135427288</v>
      </c>
      <c r="T40" s="36">
        <f t="shared" si="3"/>
        <v>11.97932713999342</v>
      </c>
      <c r="U40" s="87"/>
    </row>
    <row r="41" spans="1:21" ht="23.25" customHeight="1">
      <c r="A41" s="13">
        <v>26</v>
      </c>
      <c r="B41" s="14" t="s">
        <v>40</v>
      </c>
      <c r="C41" s="67">
        <f>D41+E41</f>
        <v>83756646</v>
      </c>
      <c r="D41" s="43">
        <v>55817300</v>
      </c>
      <c r="E41" s="15">
        <v>27939346</v>
      </c>
      <c r="F41" s="15">
        <v>13387033</v>
      </c>
      <c r="G41" s="47"/>
      <c r="H41" s="73">
        <f>I41+R41</f>
        <v>70369613</v>
      </c>
      <c r="I41" s="73">
        <f t="shared" si="20"/>
        <v>58915269</v>
      </c>
      <c r="J41" s="15">
        <v>4388571</v>
      </c>
      <c r="K41" s="15">
        <v>2480139</v>
      </c>
      <c r="L41" s="15">
        <v>0</v>
      </c>
      <c r="M41" s="39">
        <f>C41-F41-J41-K41-L41-SUM(N41:R41)</f>
        <v>52046559</v>
      </c>
      <c r="N41" s="15"/>
      <c r="O41" s="15">
        <v>0</v>
      </c>
      <c r="P41" s="15">
        <v>0</v>
      </c>
      <c r="Q41" s="15">
        <v>0</v>
      </c>
      <c r="R41" s="15">
        <v>11454344</v>
      </c>
      <c r="S41" s="40">
        <f>SUM(M41:R41)</f>
        <v>63500903</v>
      </c>
      <c r="T41" s="36">
        <f>IF(ISERROR((J41+K41+L41)/I41*100)=TRUE,0,(J41+K41+L41)/I41*100)</f>
        <v>11.658624523975272</v>
      </c>
      <c r="U41" s="87">
        <v>1692191</v>
      </c>
    </row>
    <row r="42" spans="1:21" ht="18.75" customHeight="1">
      <c r="A42" s="13">
        <v>27</v>
      </c>
      <c r="B42" s="14" t="s">
        <v>118</v>
      </c>
      <c r="C42" s="67">
        <f>D42+E42</f>
        <v>178341</v>
      </c>
      <c r="D42" s="43">
        <v>8065</v>
      </c>
      <c r="E42" s="15">
        <v>170276</v>
      </c>
      <c r="F42" s="15">
        <v>0</v>
      </c>
      <c r="G42" s="47"/>
      <c r="H42" s="73">
        <f>I42+R42</f>
        <v>178341</v>
      </c>
      <c r="I42" s="73">
        <f>SUM(J42:Q42)</f>
        <v>178341</v>
      </c>
      <c r="J42" s="15">
        <v>178341</v>
      </c>
      <c r="K42" s="15">
        <v>0</v>
      </c>
      <c r="L42" s="15">
        <v>0</v>
      </c>
      <c r="M42" s="39">
        <f>C42-F42-J42-K42-L42-SUM(N42:R42)</f>
        <v>0</v>
      </c>
      <c r="N42" s="15"/>
      <c r="O42" s="15"/>
      <c r="P42" s="15"/>
      <c r="Q42" s="15"/>
      <c r="R42" s="15">
        <v>0</v>
      </c>
      <c r="S42" s="40">
        <f>SUM(M42:R42)</f>
        <v>0</v>
      </c>
      <c r="T42" s="36">
        <f>IF(ISERROR((J42+K42+L42)/I42*100)=TRUE,0,(J42+K42+L42)/I42*100)</f>
        <v>100</v>
      </c>
      <c r="U42" s="87"/>
    </row>
    <row r="43" spans="1:21" ht="18.75" customHeight="1">
      <c r="A43" s="13">
        <v>28</v>
      </c>
      <c r="B43" s="14" t="s">
        <v>124</v>
      </c>
      <c r="C43" s="67">
        <f>D43+E43</f>
        <v>5244003</v>
      </c>
      <c r="D43" s="43">
        <v>4011704</v>
      </c>
      <c r="E43" s="15">
        <v>1232299</v>
      </c>
      <c r="F43" s="15">
        <v>763500</v>
      </c>
      <c r="G43" s="47"/>
      <c r="H43" s="73">
        <f>I43+R43</f>
        <v>4480503</v>
      </c>
      <c r="I43" s="73">
        <f>SUM(J43:Q43)</f>
        <v>2134341</v>
      </c>
      <c r="J43" s="15">
        <v>119381</v>
      </c>
      <c r="K43" s="15"/>
      <c r="L43" s="15"/>
      <c r="M43" s="39">
        <f>C43-F43-J43-K43-L43-SUM(N43:R43)</f>
        <v>2014960</v>
      </c>
      <c r="N43" s="15"/>
      <c r="O43" s="15"/>
      <c r="P43" s="15"/>
      <c r="Q43" s="15"/>
      <c r="R43" s="15">
        <v>2346162</v>
      </c>
      <c r="S43" s="40">
        <f>SUM(M43:R43)</f>
        <v>4361122</v>
      </c>
      <c r="T43" s="36">
        <f>IF(ISERROR((J43+K43+L43)/I43*100)=TRUE,0,(J43+K43+L43)/I43*100)</f>
        <v>5.593342394678263</v>
      </c>
      <c r="U43" s="87">
        <v>653368</v>
      </c>
    </row>
    <row r="44" spans="1:21" ht="18.75" customHeight="1">
      <c r="A44" s="13">
        <v>29</v>
      </c>
      <c r="B44" s="14" t="s">
        <v>134</v>
      </c>
      <c r="C44" s="67">
        <f>D44+E44</f>
        <v>21333643</v>
      </c>
      <c r="D44" s="43">
        <v>11898917</v>
      </c>
      <c r="E44" s="15">
        <v>9434726</v>
      </c>
      <c r="F44" s="15">
        <v>153379</v>
      </c>
      <c r="G44" s="47"/>
      <c r="H44" s="73">
        <f>I44+R44</f>
        <v>21180264</v>
      </c>
      <c r="I44" s="73">
        <f t="shared" si="20"/>
        <v>19034990</v>
      </c>
      <c r="J44" s="15">
        <v>1899117</v>
      </c>
      <c r="K44" s="15">
        <v>56279</v>
      </c>
      <c r="L44" s="15"/>
      <c r="M44" s="39">
        <f>C44-F44-J44-K44-L44-SUM(N44:R44)</f>
        <v>13609384</v>
      </c>
      <c r="N44" s="15">
        <v>3470210</v>
      </c>
      <c r="O44" s="15"/>
      <c r="P44" s="15"/>
      <c r="Q44" s="15"/>
      <c r="R44" s="15">
        <v>2145274</v>
      </c>
      <c r="S44" s="40">
        <f>SUM(M44:R44)</f>
        <v>19224868</v>
      </c>
      <c r="T44" s="36">
        <f>IF(ISERROR((J44+K44+L44)/I44*100)=TRUE,0,(J44+K44+L44)/I44*100)</f>
        <v>10.272640017147369</v>
      </c>
      <c r="U44" s="87">
        <v>653368</v>
      </c>
    </row>
    <row r="45" spans="1:22" ht="32.25" customHeight="1">
      <c r="A45" s="65" t="s">
        <v>35</v>
      </c>
      <c r="B45" s="72" t="s">
        <v>121</v>
      </c>
      <c r="C45" s="67">
        <f aca="true" t="shared" si="21" ref="C45:L45">SUM(C46:C54)</f>
        <v>1782881920</v>
      </c>
      <c r="D45" s="68">
        <f t="shared" si="21"/>
        <v>1037650850</v>
      </c>
      <c r="E45" s="67">
        <f t="shared" si="21"/>
        <v>745231070</v>
      </c>
      <c r="F45" s="67">
        <f t="shared" si="21"/>
        <v>54704013</v>
      </c>
      <c r="G45" s="69">
        <f t="shared" si="21"/>
        <v>0</v>
      </c>
      <c r="H45" s="67">
        <f t="shared" si="21"/>
        <v>1728177907</v>
      </c>
      <c r="I45" s="67">
        <f t="shared" si="21"/>
        <v>1379570681</v>
      </c>
      <c r="J45" s="67">
        <f t="shared" si="21"/>
        <v>65570231</v>
      </c>
      <c r="K45" s="67">
        <f t="shared" si="21"/>
        <v>10929630</v>
      </c>
      <c r="L45" s="67">
        <f t="shared" si="21"/>
        <v>8496</v>
      </c>
      <c r="M45" s="70">
        <f>H45-J45-K45-L45-SUM(N45:R45)</f>
        <v>1240961261</v>
      </c>
      <c r="N45" s="67">
        <f aca="true" t="shared" si="22" ref="N45:U45">SUM(N46:N54)</f>
        <v>61369430</v>
      </c>
      <c r="O45" s="67">
        <f t="shared" si="22"/>
        <v>0</v>
      </c>
      <c r="P45" s="67">
        <f t="shared" si="22"/>
        <v>0</v>
      </c>
      <c r="Q45" s="67">
        <f t="shared" si="22"/>
        <v>731633</v>
      </c>
      <c r="R45" s="67">
        <f t="shared" si="22"/>
        <v>348607226</v>
      </c>
      <c r="S45" s="67">
        <f t="shared" si="22"/>
        <v>1651669550</v>
      </c>
      <c r="T45" s="71">
        <f t="shared" si="3"/>
        <v>5.545809145823679</v>
      </c>
      <c r="U45" s="90">
        <f t="shared" si="22"/>
        <v>160971525</v>
      </c>
      <c r="V45" s="98">
        <v>10</v>
      </c>
    </row>
    <row r="46" spans="1:21" ht="21.75" customHeight="1">
      <c r="A46" s="13">
        <v>30</v>
      </c>
      <c r="B46" s="14" t="s">
        <v>41</v>
      </c>
      <c r="C46" s="67">
        <f t="shared" si="4"/>
        <v>28057580</v>
      </c>
      <c r="D46" s="43">
        <v>27440075</v>
      </c>
      <c r="E46" s="15">
        <v>617505</v>
      </c>
      <c r="F46" s="15"/>
      <c r="G46" s="47"/>
      <c r="H46" s="73">
        <f t="shared" si="5"/>
        <v>28057580</v>
      </c>
      <c r="I46" s="73">
        <f aca="true" t="shared" si="23" ref="I46:I54">SUM(J46:Q46)</f>
        <v>2509782</v>
      </c>
      <c r="J46" s="15">
        <v>2419782</v>
      </c>
      <c r="K46" s="15">
        <v>90000</v>
      </c>
      <c r="L46" s="15"/>
      <c r="M46" s="39">
        <f t="shared" si="7"/>
        <v>0</v>
      </c>
      <c r="N46" s="15">
        <v>0</v>
      </c>
      <c r="O46" s="15"/>
      <c r="P46" s="15"/>
      <c r="Q46" s="15">
        <v>0</v>
      </c>
      <c r="R46" s="15">
        <v>25547798</v>
      </c>
      <c r="S46" s="40">
        <f t="shared" si="8"/>
        <v>25547798</v>
      </c>
      <c r="T46" s="36">
        <f t="shared" si="3"/>
        <v>100</v>
      </c>
      <c r="U46" s="87">
        <v>33168275</v>
      </c>
    </row>
    <row r="47" spans="1:21" ht="18.75" customHeight="1">
      <c r="A47" s="13">
        <v>31</v>
      </c>
      <c r="B47" s="14" t="s">
        <v>42</v>
      </c>
      <c r="C47" s="67">
        <f t="shared" si="4"/>
        <v>135554620</v>
      </c>
      <c r="D47" s="43">
        <v>102625034</v>
      </c>
      <c r="E47" s="15">
        <v>32929586</v>
      </c>
      <c r="F47" s="15">
        <v>1609752</v>
      </c>
      <c r="G47" s="47"/>
      <c r="H47" s="73">
        <f t="shared" si="5"/>
        <v>133944868</v>
      </c>
      <c r="I47" s="73">
        <f t="shared" si="23"/>
        <v>85760570</v>
      </c>
      <c r="J47" s="15">
        <v>10733927</v>
      </c>
      <c r="K47" s="15">
        <v>7777015</v>
      </c>
      <c r="L47" s="15"/>
      <c r="M47" s="39">
        <f t="shared" si="7"/>
        <v>67249628</v>
      </c>
      <c r="N47" s="15"/>
      <c r="O47" s="15"/>
      <c r="P47" s="15"/>
      <c r="Q47" s="15"/>
      <c r="R47" s="15">
        <v>48184298</v>
      </c>
      <c r="S47" s="40">
        <f t="shared" si="8"/>
        <v>115433926</v>
      </c>
      <c r="T47" s="36">
        <f t="shared" si="3"/>
        <v>21.58444376011027</v>
      </c>
      <c r="U47" s="87">
        <v>47024201</v>
      </c>
    </row>
    <row r="48" spans="1:21" ht="18.75" customHeight="1">
      <c r="A48" s="13">
        <v>32</v>
      </c>
      <c r="B48" s="14" t="s">
        <v>43</v>
      </c>
      <c r="C48" s="67">
        <f t="shared" si="4"/>
        <v>463851760</v>
      </c>
      <c r="D48" s="43">
        <v>428614267</v>
      </c>
      <c r="E48" s="15">
        <v>35237493</v>
      </c>
      <c r="F48" s="15">
        <v>1714725</v>
      </c>
      <c r="G48" s="47"/>
      <c r="H48" s="73">
        <f t="shared" si="5"/>
        <v>462137035</v>
      </c>
      <c r="I48" s="73">
        <f t="shared" si="23"/>
        <v>442196096</v>
      </c>
      <c r="J48" s="15">
        <v>13475378</v>
      </c>
      <c r="K48" s="15">
        <v>1351592</v>
      </c>
      <c r="L48" s="15"/>
      <c r="M48" s="39">
        <f t="shared" si="7"/>
        <v>427299326</v>
      </c>
      <c r="N48" s="15">
        <v>0</v>
      </c>
      <c r="O48" s="15"/>
      <c r="P48" s="15"/>
      <c r="Q48" s="15">
        <v>69800</v>
      </c>
      <c r="R48" s="15">
        <v>19940939</v>
      </c>
      <c r="S48" s="40">
        <f t="shared" si="8"/>
        <v>447310065</v>
      </c>
      <c r="T48" s="36">
        <f t="shared" si="3"/>
        <v>3.353030507080732</v>
      </c>
      <c r="U48" s="87">
        <v>6598395</v>
      </c>
    </row>
    <row r="49" spans="1:21" ht="18.75" customHeight="1">
      <c r="A49" s="13">
        <v>33</v>
      </c>
      <c r="B49" s="14" t="s">
        <v>44</v>
      </c>
      <c r="C49" s="67">
        <f t="shared" si="4"/>
        <v>189320084</v>
      </c>
      <c r="D49" s="43">
        <v>175680319</v>
      </c>
      <c r="E49" s="15">
        <v>13639765</v>
      </c>
      <c r="F49" s="15">
        <v>22020387</v>
      </c>
      <c r="G49" s="47"/>
      <c r="H49" s="73">
        <f t="shared" si="5"/>
        <v>167299697</v>
      </c>
      <c r="I49" s="73">
        <f t="shared" si="23"/>
        <v>74033170</v>
      </c>
      <c r="J49" s="15">
        <v>5744605</v>
      </c>
      <c r="K49" s="15">
        <v>726999</v>
      </c>
      <c r="L49" s="15"/>
      <c r="M49" s="39">
        <f t="shared" si="7"/>
        <v>64461589</v>
      </c>
      <c r="N49" s="15">
        <v>3099977</v>
      </c>
      <c r="O49" s="15"/>
      <c r="P49" s="15">
        <v>0</v>
      </c>
      <c r="Q49" s="15">
        <v>0</v>
      </c>
      <c r="R49" s="15">
        <v>93266527</v>
      </c>
      <c r="S49" s="40">
        <f t="shared" si="8"/>
        <v>160828093</v>
      </c>
      <c r="T49" s="36">
        <f t="shared" si="3"/>
        <v>8.741492495863678</v>
      </c>
      <c r="U49" s="87">
        <v>2741155</v>
      </c>
    </row>
    <row r="50" spans="1:21" ht="18.75" customHeight="1">
      <c r="A50" s="13">
        <v>34</v>
      </c>
      <c r="B50" s="14" t="s">
        <v>45</v>
      </c>
      <c r="C50" s="67">
        <f t="shared" si="4"/>
        <v>873334006</v>
      </c>
      <c r="D50" s="43">
        <v>253075728</v>
      </c>
      <c r="E50" s="15">
        <v>620258278</v>
      </c>
      <c r="F50" s="15">
        <v>10133819</v>
      </c>
      <c r="G50" s="47">
        <v>0</v>
      </c>
      <c r="H50" s="73">
        <f t="shared" si="5"/>
        <v>863200187</v>
      </c>
      <c r="I50" s="73">
        <f t="shared" si="23"/>
        <v>712943716</v>
      </c>
      <c r="J50" s="15">
        <v>24554826</v>
      </c>
      <c r="K50" s="15">
        <v>685392</v>
      </c>
      <c r="L50" s="15"/>
      <c r="M50" s="39">
        <f t="shared" si="7"/>
        <v>631354212</v>
      </c>
      <c r="N50" s="15">
        <v>55687453</v>
      </c>
      <c r="O50" s="15"/>
      <c r="P50" s="15"/>
      <c r="Q50" s="15">
        <v>661833</v>
      </c>
      <c r="R50" s="15">
        <v>150256471</v>
      </c>
      <c r="S50" s="40">
        <f t="shared" si="8"/>
        <v>837959969</v>
      </c>
      <c r="T50" s="36">
        <f t="shared" si="3"/>
        <v>3.540281993312359</v>
      </c>
      <c r="U50" s="87">
        <v>70764448</v>
      </c>
    </row>
    <row r="51" spans="1:21" ht="18.75" customHeight="1">
      <c r="A51" s="13">
        <v>35</v>
      </c>
      <c r="B51" s="14" t="s">
        <v>92</v>
      </c>
      <c r="C51" s="67">
        <f>D51+E51</f>
        <v>21379119</v>
      </c>
      <c r="D51" s="43">
        <v>7126533</v>
      </c>
      <c r="E51" s="15">
        <v>14252586</v>
      </c>
      <c r="F51" s="15">
        <v>470652</v>
      </c>
      <c r="G51" s="47"/>
      <c r="H51" s="73">
        <f>I51+R51</f>
        <v>20908467</v>
      </c>
      <c r="I51" s="73">
        <f t="shared" si="23"/>
        <v>19939303</v>
      </c>
      <c r="J51" s="15">
        <v>815816</v>
      </c>
      <c r="K51" s="15"/>
      <c r="L51" s="15"/>
      <c r="M51" s="39">
        <f>C51-F51-J51-K51-L51-SUM(N51:R51)</f>
        <v>16541487</v>
      </c>
      <c r="N51" s="15">
        <v>2582000</v>
      </c>
      <c r="O51" s="15"/>
      <c r="P51" s="15"/>
      <c r="Q51" s="15"/>
      <c r="R51" s="15">
        <v>969164</v>
      </c>
      <c r="S51" s="40">
        <f>SUM(M51:R51)</f>
        <v>20092651</v>
      </c>
      <c r="T51" s="36">
        <f>IF(ISERROR((J51+K51+L51)/I51*100)=TRUE,0,(J51+K51+L51)/I51*100)</f>
        <v>4.0914970799129735</v>
      </c>
      <c r="U51" s="87"/>
    </row>
    <row r="52" spans="1:21" ht="18.75" customHeight="1">
      <c r="A52" s="13">
        <v>36</v>
      </c>
      <c r="B52" s="14" t="s">
        <v>106</v>
      </c>
      <c r="C52" s="67">
        <f>D52+E52</f>
        <v>16516048</v>
      </c>
      <c r="D52" s="43">
        <v>4958052</v>
      </c>
      <c r="E52" s="15">
        <v>11557996</v>
      </c>
      <c r="F52" s="15">
        <v>436511</v>
      </c>
      <c r="G52" s="47"/>
      <c r="H52" s="73">
        <f>I52+R52</f>
        <v>16079537</v>
      </c>
      <c r="I52" s="73">
        <f>SUM(J52:Q52)</f>
        <v>14272957</v>
      </c>
      <c r="J52" s="15">
        <v>3525278</v>
      </c>
      <c r="K52" s="15">
        <v>64332</v>
      </c>
      <c r="L52" s="15"/>
      <c r="M52" s="39">
        <f>C52-F52-J52-K52-L52-SUM(N52:R52)</f>
        <v>10683347</v>
      </c>
      <c r="N52" s="15"/>
      <c r="O52" s="15"/>
      <c r="P52" s="15"/>
      <c r="Q52" s="15"/>
      <c r="R52" s="15">
        <v>1806580</v>
      </c>
      <c r="S52" s="40">
        <f>SUM(M52:R52)</f>
        <v>12489927</v>
      </c>
      <c r="T52" s="36">
        <f>IF(ISERROR((J52+K52+L52)/I52*100)=TRUE,0,(J52+K52+L52)/I52*100)</f>
        <v>25.149728959458084</v>
      </c>
      <c r="U52" s="87">
        <v>675051</v>
      </c>
    </row>
    <row r="53" spans="1:21" ht="18.75" customHeight="1">
      <c r="A53" s="13">
        <v>37</v>
      </c>
      <c r="B53" s="14" t="s">
        <v>135</v>
      </c>
      <c r="C53" s="67">
        <f>D53+E53</f>
        <v>8955418</v>
      </c>
      <c r="D53" s="43">
        <v>5400284</v>
      </c>
      <c r="E53" s="15">
        <v>3555134</v>
      </c>
      <c r="F53" s="15">
        <v>42400</v>
      </c>
      <c r="G53" s="47"/>
      <c r="H53" s="73">
        <f>I53+R53</f>
        <v>8913018</v>
      </c>
      <c r="I53" s="73">
        <f>SUM(J53:Q53)</f>
        <v>8829564</v>
      </c>
      <c r="J53" s="15">
        <v>814958</v>
      </c>
      <c r="K53" s="15"/>
      <c r="L53" s="15"/>
      <c r="M53" s="39">
        <f>C53-F53-J53-K53-L53-SUM(N53:R53)</f>
        <v>8014606</v>
      </c>
      <c r="N53" s="15"/>
      <c r="O53" s="15"/>
      <c r="P53" s="15"/>
      <c r="Q53" s="15"/>
      <c r="R53" s="15">
        <v>83454</v>
      </c>
      <c r="S53" s="40">
        <f>SUM(M53:R53)</f>
        <v>8098060</v>
      </c>
      <c r="T53" s="36">
        <f>IF(ISERROR((J53+K53+L53)/I53*100)=TRUE,0,(J53+K53+L53)/I53*100)</f>
        <v>9.229878168389742</v>
      </c>
      <c r="U53" s="87">
        <v>0</v>
      </c>
    </row>
    <row r="54" spans="1:21" ht="18.75" customHeight="1">
      <c r="A54" s="13">
        <v>38</v>
      </c>
      <c r="B54" s="14" t="s">
        <v>139</v>
      </c>
      <c r="C54" s="67">
        <f>D54+E54</f>
        <v>45913285</v>
      </c>
      <c r="D54" s="43">
        <v>32730558</v>
      </c>
      <c r="E54" s="15">
        <v>13182727</v>
      </c>
      <c r="F54" s="15">
        <v>18275767</v>
      </c>
      <c r="G54" s="47"/>
      <c r="H54" s="73">
        <f>I54+R54</f>
        <v>27637518</v>
      </c>
      <c r="I54" s="73">
        <f t="shared" si="23"/>
        <v>19085523</v>
      </c>
      <c r="J54" s="15">
        <v>3485661</v>
      </c>
      <c r="K54" s="15">
        <v>234300</v>
      </c>
      <c r="L54" s="15">
        <v>8496</v>
      </c>
      <c r="M54" s="39">
        <f>C54-F54-J54-K54-L54-SUM(N54:R54)</f>
        <v>15357066</v>
      </c>
      <c r="N54" s="15"/>
      <c r="O54" s="15"/>
      <c r="P54" s="15"/>
      <c r="Q54" s="15"/>
      <c r="R54" s="15">
        <v>8551995</v>
      </c>
      <c r="S54" s="40">
        <f>SUM(M54:R54)</f>
        <v>23909061</v>
      </c>
      <c r="T54" s="36">
        <f>IF(ISERROR((J54+K54+L54)/I54*100)=TRUE,0,(J54+K54+L54)/I54*100)</f>
        <v>19.535524386730195</v>
      </c>
      <c r="U54" s="87">
        <v>0</v>
      </c>
    </row>
    <row r="55" spans="1:22" ht="33.75" customHeight="1">
      <c r="A55" s="65" t="s">
        <v>73</v>
      </c>
      <c r="B55" s="72" t="s">
        <v>122</v>
      </c>
      <c r="C55" s="67">
        <f aca="true" t="shared" si="24" ref="C55:L55">SUM(C56:C62)</f>
        <v>1162020874</v>
      </c>
      <c r="D55" s="68">
        <f t="shared" si="24"/>
        <v>997900370</v>
      </c>
      <c r="E55" s="67">
        <f t="shared" si="24"/>
        <v>164120504</v>
      </c>
      <c r="F55" s="67">
        <f t="shared" si="24"/>
        <v>3099135</v>
      </c>
      <c r="G55" s="69">
        <f t="shared" si="24"/>
        <v>0</v>
      </c>
      <c r="H55" s="67">
        <f t="shared" si="24"/>
        <v>1158921739</v>
      </c>
      <c r="I55" s="67">
        <f t="shared" si="24"/>
        <v>1124799709</v>
      </c>
      <c r="J55" s="67">
        <f t="shared" si="24"/>
        <v>50331678</v>
      </c>
      <c r="K55" s="67">
        <f t="shared" si="24"/>
        <v>3431178</v>
      </c>
      <c r="L55" s="67">
        <f t="shared" si="24"/>
        <v>0</v>
      </c>
      <c r="M55" s="70">
        <f>H55-J55-K55-L55-SUM(N55:R55)</f>
        <v>1057200173</v>
      </c>
      <c r="N55" s="67">
        <f aca="true" t="shared" si="25" ref="N55:U55">SUM(N56:N62)</f>
        <v>11990580</v>
      </c>
      <c r="O55" s="67">
        <f t="shared" si="25"/>
        <v>0</v>
      </c>
      <c r="P55" s="67">
        <f t="shared" si="25"/>
        <v>0</v>
      </c>
      <c r="Q55" s="67">
        <f t="shared" si="25"/>
        <v>1846100</v>
      </c>
      <c r="R55" s="67">
        <f t="shared" si="25"/>
        <v>34122030</v>
      </c>
      <c r="S55" s="67">
        <f t="shared" si="25"/>
        <v>1105158883</v>
      </c>
      <c r="T55" s="71">
        <f t="shared" si="3"/>
        <v>4.779771506857671</v>
      </c>
      <c r="U55" s="94">
        <f t="shared" si="25"/>
        <v>3147869</v>
      </c>
      <c r="V55" s="98">
        <v>10</v>
      </c>
    </row>
    <row r="56" spans="1:21" ht="18.75" customHeight="1">
      <c r="A56" s="13">
        <v>39</v>
      </c>
      <c r="B56" s="14" t="s">
        <v>46</v>
      </c>
      <c r="C56" s="67">
        <f t="shared" si="4"/>
        <v>14594956</v>
      </c>
      <c r="D56" s="43">
        <v>14374856</v>
      </c>
      <c r="E56" s="15">
        <v>220100</v>
      </c>
      <c r="F56" s="15">
        <v>0</v>
      </c>
      <c r="G56" s="47">
        <v>0</v>
      </c>
      <c r="H56" s="73">
        <f t="shared" si="5"/>
        <v>14594956</v>
      </c>
      <c r="I56" s="73">
        <f aca="true" t="shared" si="26" ref="I56:I62">SUM(J56:Q56)</f>
        <v>13893526</v>
      </c>
      <c r="J56" s="15">
        <v>1050786</v>
      </c>
      <c r="K56" s="15">
        <v>23000</v>
      </c>
      <c r="L56" s="15">
        <v>0</v>
      </c>
      <c r="M56" s="39">
        <f t="shared" si="7"/>
        <v>12819740</v>
      </c>
      <c r="N56" s="15">
        <v>0</v>
      </c>
      <c r="O56" s="15">
        <v>0</v>
      </c>
      <c r="P56" s="15">
        <v>0</v>
      </c>
      <c r="Q56" s="15">
        <v>0</v>
      </c>
      <c r="R56" s="15">
        <v>701430</v>
      </c>
      <c r="S56" s="40">
        <f t="shared" si="8"/>
        <v>13521170</v>
      </c>
      <c r="T56" s="36">
        <f t="shared" si="3"/>
        <v>7.728678810548165</v>
      </c>
      <c r="U56" s="87">
        <v>102149</v>
      </c>
    </row>
    <row r="57" spans="1:21" ht="18.75" customHeight="1">
      <c r="A57" s="13">
        <v>40</v>
      </c>
      <c r="B57" s="14" t="s">
        <v>47</v>
      </c>
      <c r="C57" s="67">
        <f t="shared" si="4"/>
        <v>13605992</v>
      </c>
      <c r="D57" s="43">
        <v>7819642</v>
      </c>
      <c r="E57" s="15">
        <v>5786350</v>
      </c>
      <c r="F57" s="15">
        <v>94002</v>
      </c>
      <c r="G57" s="47">
        <v>0</v>
      </c>
      <c r="H57" s="73">
        <f t="shared" si="5"/>
        <v>13511990</v>
      </c>
      <c r="I57" s="73">
        <f t="shared" si="26"/>
        <v>9759267</v>
      </c>
      <c r="J57" s="15">
        <v>4605679</v>
      </c>
      <c r="K57" s="15">
        <v>174000</v>
      </c>
      <c r="L57" s="15">
        <v>0</v>
      </c>
      <c r="M57" s="39">
        <f t="shared" si="7"/>
        <v>3133488</v>
      </c>
      <c r="N57" s="15">
        <v>0</v>
      </c>
      <c r="O57" s="15">
        <v>0</v>
      </c>
      <c r="P57" s="15">
        <v>0</v>
      </c>
      <c r="Q57" s="15">
        <v>1846100</v>
      </c>
      <c r="R57" s="15">
        <v>3752723</v>
      </c>
      <c r="S57" s="40">
        <f t="shared" si="8"/>
        <v>8732311</v>
      </c>
      <c r="T57" s="36">
        <f t="shared" si="3"/>
        <v>48.97579910458439</v>
      </c>
      <c r="U57" s="87">
        <v>1659828</v>
      </c>
    </row>
    <row r="58" spans="1:21" ht="18.75" customHeight="1">
      <c r="A58" s="13">
        <v>41</v>
      </c>
      <c r="B58" s="14" t="s">
        <v>48</v>
      </c>
      <c r="C58" s="67">
        <f t="shared" si="4"/>
        <v>28123515</v>
      </c>
      <c r="D58" s="43">
        <v>19510343</v>
      </c>
      <c r="E58" s="15">
        <v>8613172</v>
      </c>
      <c r="F58" s="15">
        <v>676066</v>
      </c>
      <c r="G58" s="47">
        <v>0</v>
      </c>
      <c r="H58" s="73">
        <f t="shared" si="5"/>
        <v>27447449</v>
      </c>
      <c r="I58" s="73">
        <f t="shared" si="26"/>
        <v>22734708</v>
      </c>
      <c r="J58" s="15">
        <v>5735074</v>
      </c>
      <c r="K58" s="15">
        <v>238472</v>
      </c>
      <c r="L58" s="15">
        <v>0</v>
      </c>
      <c r="M58" s="39">
        <f t="shared" si="7"/>
        <v>16249954</v>
      </c>
      <c r="N58" s="15">
        <v>511208</v>
      </c>
      <c r="O58" s="15">
        <v>0</v>
      </c>
      <c r="P58" s="15">
        <v>0</v>
      </c>
      <c r="Q58" s="15">
        <v>0</v>
      </c>
      <c r="R58" s="15">
        <v>4712741</v>
      </c>
      <c r="S58" s="40">
        <f t="shared" si="8"/>
        <v>21473903</v>
      </c>
      <c r="T58" s="36">
        <f t="shared" si="3"/>
        <v>26.275006479080353</v>
      </c>
      <c r="U58" s="87">
        <v>1259882</v>
      </c>
    </row>
    <row r="59" spans="1:21" ht="21.75" customHeight="1">
      <c r="A59" s="13">
        <v>42</v>
      </c>
      <c r="B59" s="14" t="s">
        <v>114</v>
      </c>
      <c r="C59" s="67">
        <f>D59+E59</f>
        <v>114486637</v>
      </c>
      <c r="D59" s="43">
        <v>27084811</v>
      </c>
      <c r="E59" s="15">
        <v>87401826</v>
      </c>
      <c r="F59" s="15">
        <v>223480</v>
      </c>
      <c r="G59" s="47">
        <v>0</v>
      </c>
      <c r="H59" s="73">
        <f>I59+R59</f>
        <v>114263157</v>
      </c>
      <c r="I59" s="73">
        <f t="shared" si="26"/>
        <v>111043399</v>
      </c>
      <c r="J59" s="15">
        <v>8411942</v>
      </c>
      <c r="K59" s="15">
        <v>102200</v>
      </c>
      <c r="L59" s="15">
        <v>0</v>
      </c>
      <c r="M59" s="39">
        <f>C59-F59-J59-K59-L59-SUM(N59:R59)</f>
        <v>99784256</v>
      </c>
      <c r="N59" s="15">
        <v>2745001</v>
      </c>
      <c r="O59" s="15">
        <v>0</v>
      </c>
      <c r="P59" s="15">
        <v>0</v>
      </c>
      <c r="Q59" s="15">
        <v>0</v>
      </c>
      <c r="R59" s="15">
        <v>3219758</v>
      </c>
      <c r="S59" s="40">
        <f>SUM(M59:R59)</f>
        <v>105749015</v>
      </c>
      <c r="T59" s="36">
        <f>IF(ISERROR((J59+K59+L59)/I59*100)=TRUE,0,(J59+K59+L59)/I59*100)</f>
        <v>7.667400382799881</v>
      </c>
      <c r="U59" s="87">
        <v>0</v>
      </c>
    </row>
    <row r="60" spans="1:21" ht="21.75" customHeight="1">
      <c r="A60" s="13">
        <v>43</v>
      </c>
      <c r="B60" s="14" t="s">
        <v>57</v>
      </c>
      <c r="C60" s="67">
        <f>D60+E60</f>
        <v>967688190</v>
      </c>
      <c r="D60" s="43">
        <v>916635201</v>
      </c>
      <c r="E60" s="15">
        <v>51052989</v>
      </c>
      <c r="F60" s="15">
        <v>377194</v>
      </c>
      <c r="G60" s="47">
        <v>0</v>
      </c>
      <c r="H60" s="73">
        <f>I60+R60</f>
        <v>967310996</v>
      </c>
      <c r="I60" s="73">
        <f t="shared" si="26"/>
        <v>948610910</v>
      </c>
      <c r="J60" s="15">
        <v>28414298</v>
      </c>
      <c r="K60" s="15">
        <v>2355688</v>
      </c>
      <c r="L60" s="15">
        <v>0</v>
      </c>
      <c r="M60" s="39">
        <f>C60-F60-J60-K60-L60-SUM(N60:R60)</f>
        <v>909660553</v>
      </c>
      <c r="N60" s="15">
        <v>8180371</v>
      </c>
      <c r="O60" s="15">
        <v>0</v>
      </c>
      <c r="P60" s="15">
        <v>0</v>
      </c>
      <c r="Q60" s="15">
        <v>0</v>
      </c>
      <c r="R60" s="15">
        <v>18700086</v>
      </c>
      <c r="S60" s="40">
        <f>SUM(M60:R60)</f>
        <v>936541010</v>
      </c>
      <c r="T60" s="36">
        <f>IF(ISERROR((J60+K60+L60)/I60*100)=TRUE,0,(J60+K60+L60)/I60*100)</f>
        <v>3.2436888165243642</v>
      </c>
      <c r="U60" s="87">
        <v>126010</v>
      </c>
    </row>
    <row r="61" spans="1:21" ht="21.75" customHeight="1">
      <c r="A61" s="13">
        <v>44</v>
      </c>
      <c r="B61" s="14" t="s">
        <v>137</v>
      </c>
      <c r="C61" s="67">
        <f>D61+E61</f>
        <v>1475165</v>
      </c>
      <c r="D61" s="43">
        <v>0</v>
      </c>
      <c r="E61" s="15">
        <v>1475165</v>
      </c>
      <c r="F61" s="15">
        <v>0</v>
      </c>
      <c r="G61" s="47">
        <v>0</v>
      </c>
      <c r="H61" s="73">
        <f>I61+R61</f>
        <v>1475165</v>
      </c>
      <c r="I61" s="73">
        <f t="shared" si="26"/>
        <v>1475165</v>
      </c>
      <c r="J61" s="15">
        <v>342648</v>
      </c>
      <c r="K61" s="15">
        <v>345000</v>
      </c>
      <c r="L61" s="15">
        <v>0</v>
      </c>
      <c r="M61" s="39">
        <f>C61-F61-J61-K61-L61-SUM(N61:R61)</f>
        <v>787517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40">
        <f>SUM(M61:R61)</f>
        <v>787517</v>
      </c>
      <c r="T61" s="36">
        <f>IF(ISERROR((J61+K61+L61)/I61*100)=TRUE,0,(J61+K61+L61)/I61*100)</f>
        <v>46.614988831757806</v>
      </c>
      <c r="U61" s="87"/>
    </row>
    <row r="62" spans="1:21" ht="21.75" customHeight="1">
      <c r="A62" s="13">
        <v>45</v>
      </c>
      <c r="B62" s="14" t="s">
        <v>138</v>
      </c>
      <c r="C62" s="67">
        <f t="shared" si="4"/>
        <v>22046419</v>
      </c>
      <c r="D62" s="43">
        <v>12475517</v>
      </c>
      <c r="E62" s="15">
        <v>9570902</v>
      </c>
      <c r="F62" s="15">
        <v>1728393</v>
      </c>
      <c r="G62" s="47">
        <v>0</v>
      </c>
      <c r="H62" s="73">
        <f t="shared" si="5"/>
        <v>20318026</v>
      </c>
      <c r="I62" s="73">
        <f t="shared" si="26"/>
        <v>17282734</v>
      </c>
      <c r="J62" s="15">
        <v>1771251</v>
      </c>
      <c r="K62" s="15">
        <v>192818</v>
      </c>
      <c r="L62" s="15">
        <v>0</v>
      </c>
      <c r="M62" s="39">
        <f t="shared" si="7"/>
        <v>14764665</v>
      </c>
      <c r="N62" s="15">
        <v>554000</v>
      </c>
      <c r="O62" s="15">
        <v>0</v>
      </c>
      <c r="P62" s="15">
        <v>0</v>
      </c>
      <c r="Q62" s="15">
        <v>0</v>
      </c>
      <c r="R62" s="15">
        <v>3035292</v>
      </c>
      <c r="S62" s="40">
        <f t="shared" si="8"/>
        <v>18353957</v>
      </c>
      <c r="T62" s="36">
        <f t="shared" si="3"/>
        <v>11.364342007462477</v>
      </c>
      <c r="U62" s="87"/>
    </row>
    <row r="63" spans="1:22" ht="24.75" customHeight="1">
      <c r="A63" s="65" t="s">
        <v>74</v>
      </c>
      <c r="B63" s="72" t="s">
        <v>50</v>
      </c>
      <c r="C63" s="67">
        <f aca="true" t="shared" si="27" ref="C63:L63">SUM(C64:C69)</f>
        <v>535616692</v>
      </c>
      <c r="D63" s="68">
        <f t="shared" si="27"/>
        <v>291240456</v>
      </c>
      <c r="E63" s="67">
        <f t="shared" si="27"/>
        <v>244376236</v>
      </c>
      <c r="F63" s="67">
        <f t="shared" si="27"/>
        <v>9310356</v>
      </c>
      <c r="G63" s="69">
        <f t="shared" si="27"/>
        <v>0</v>
      </c>
      <c r="H63" s="67">
        <f t="shared" si="27"/>
        <v>526306336</v>
      </c>
      <c r="I63" s="67">
        <f t="shared" si="27"/>
        <v>377526942</v>
      </c>
      <c r="J63" s="67">
        <f t="shared" si="27"/>
        <v>60910601</v>
      </c>
      <c r="K63" s="67">
        <f t="shared" si="27"/>
        <v>45786116</v>
      </c>
      <c r="L63" s="67">
        <f t="shared" si="27"/>
        <v>0</v>
      </c>
      <c r="M63" s="73">
        <f>H63-J63-K63-L63-SUM(N63:R63)</f>
        <v>239231993</v>
      </c>
      <c r="N63" s="67">
        <f aca="true" t="shared" si="28" ref="N63:S63">SUM(N64:N69)</f>
        <v>11403710</v>
      </c>
      <c r="O63" s="67">
        <f t="shared" si="28"/>
        <v>20194522</v>
      </c>
      <c r="P63" s="67">
        <f t="shared" si="28"/>
        <v>0</v>
      </c>
      <c r="Q63" s="67">
        <f t="shared" si="28"/>
        <v>0</v>
      </c>
      <c r="R63" s="67">
        <f t="shared" si="28"/>
        <v>148779394</v>
      </c>
      <c r="S63" s="67">
        <f t="shared" si="28"/>
        <v>419609619</v>
      </c>
      <c r="T63" s="71">
        <f t="shared" si="3"/>
        <v>28.262013946543714</v>
      </c>
      <c r="U63" s="90">
        <v>2138943</v>
      </c>
      <c r="V63" s="98">
        <v>10</v>
      </c>
    </row>
    <row r="64" spans="1:21" ht="18.75" customHeight="1">
      <c r="A64" s="13">
        <v>46</v>
      </c>
      <c r="B64" s="14" t="s">
        <v>133</v>
      </c>
      <c r="C64" s="67">
        <f t="shared" si="4"/>
        <v>146171271</v>
      </c>
      <c r="D64" s="43">
        <v>115329957</v>
      </c>
      <c r="E64" s="15">
        <v>30841314</v>
      </c>
      <c r="F64" s="15">
        <v>523789</v>
      </c>
      <c r="G64" s="47"/>
      <c r="H64" s="73">
        <f t="shared" si="5"/>
        <v>145647482</v>
      </c>
      <c r="I64" s="73">
        <f aca="true" t="shared" si="29" ref="I64:I69">SUM(J64:Q64)</f>
        <v>135506798</v>
      </c>
      <c r="J64" s="15">
        <v>5394938</v>
      </c>
      <c r="K64" s="15">
        <v>1355050</v>
      </c>
      <c r="L64" s="15"/>
      <c r="M64" s="39">
        <f t="shared" si="7"/>
        <v>105730096</v>
      </c>
      <c r="N64" s="15">
        <v>3071714</v>
      </c>
      <c r="O64" s="15">
        <v>19955000</v>
      </c>
      <c r="P64" s="15"/>
      <c r="Q64" s="15"/>
      <c r="R64" s="15">
        <v>10140684</v>
      </c>
      <c r="S64" s="40">
        <f t="shared" si="8"/>
        <v>138897494</v>
      </c>
      <c r="T64" s="36">
        <f t="shared" si="3"/>
        <v>4.981291049324329</v>
      </c>
      <c r="U64" s="87"/>
    </row>
    <row r="65" spans="1:21" ht="18.75" customHeight="1">
      <c r="A65" s="13">
        <v>47</v>
      </c>
      <c r="B65" s="14" t="s">
        <v>52</v>
      </c>
      <c r="C65" s="67">
        <f t="shared" si="4"/>
        <v>110100991</v>
      </c>
      <c r="D65" s="43">
        <v>84232198</v>
      </c>
      <c r="E65" s="15">
        <v>25868793</v>
      </c>
      <c r="F65" s="15">
        <v>7419836</v>
      </c>
      <c r="G65" s="47"/>
      <c r="H65" s="73">
        <f t="shared" si="5"/>
        <v>102681155</v>
      </c>
      <c r="I65" s="73">
        <f t="shared" si="29"/>
        <v>87456070</v>
      </c>
      <c r="J65" s="15">
        <v>16138261</v>
      </c>
      <c r="K65" s="15">
        <v>34825212</v>
      </c>
      <c r="L65" s="15"/>
      <c r="M65" s="39">
        <f t="shared" si="7"/>
        <v>35292512</v>
      </c>
      <c r="N65" s="15">
        <v>1003735</v>
      </c>
      <c r="O65" s="15">
        <v>196350</v>
      </c>
      <c r="P65" s="15"/>
      <c r="Q65" s="15"/>
      <c r="R65" s="15">
        <v>15225085</v>
      </c>
      <c r="S65" s="40">
        <f t="shared" si="8"/>
        <v>51717682</v>
      </c>
      <c r="T65" s="36">
        <f t="shared" si="3"/>
        <v>58.27322563202303</v>
      </c>
      <c r="U65" s="87"/>
    </row>
    <row r="66" spans="1:21" ht="18.75" customHeight="1">
      <c r="A66" s="13">
        <v>48</v>
      </c>
      <c r="B66" s="14" t="s">
        <v>53</v>
      </c>
      <c r="C66" s="67">
        <f t="shared" si="4"/>
        <v>92154140</v>
      </c>
      <c r="D66" s="43">
        <v>43132422</v>
      </c>
      <c r="E66" s="15">
        <v>49021718</v>
      </c>
      <c r="F66" s="15">
        <v>901336</v>
      </c>
      <c r="G66" s="47"/>
      <c r="H66" s="73">
        <f t="shared" si="5"/>
        <v>91252804</v>
      </c>
      <c r="I66" s="73">
        <f t="shared" si="29"/>
        <v>81569009</v>
      </c>
      <c r="J66" s="15">
        <v>10923048</v>
      </c>
      <c r="K66" s="15">
        <v>2473796</v>
      </c>
      <c r="L66" s="15">
        <v>0</v>
      </c>
      <c r="M66" s="39">
        <f t="shared" si="7"/>
        <v>61097649</v>
      </c>
      <c r="N66" s="15">
        <v>7074515</v>
      </c>
      <c r="O66" s="15">
        <v>1</v>
      </c>
      <c r="P66" s="15">
        <v>0</v>
      </c>
      <c r="Q66" s="15">
        <v>0</v>
      </c>
      <c r="R66" s="15">
        <v>9683795</v>
      </c>
      <c r="S66" s="40">
        <f t="shared" si="8"/>
        <v>77855960</v>
      </c>
      <c r="T66" s="36">
        <f t="shared" si="3"/>
        <v>16.423938655427335</v>
      </c>
      <c r="U66" s="87"/>
    </row>
    <row r="67" spans="1:21" ht="18.75" customHeight="1">
      <c r="A67" s="13">
        <v>49</v>
      </c>
      <c r="B67" s="14" t="s">
        <v>54</v>
      </c>
      <c r="C67" s="67">
        <f>D67+E67</f>
        <v>145571900</v>
      </c>
      <c r="D67" s="43">
        <v>45659376</v>
      </c>
      <c r="E67" s="15">
        <v>99912524</v>
      </c>
      <c r="F67" s="15">
        <v>162060</v>
      </c>
      <c r="G67" s="47"/>
      <c r="H67" s="73">
        <f>I67+R67</f>
        <v>145409840</v>
      </c>
      <c r="I67" s="73">
        <f>SUM(J67:Q67)</f>
        <v>31977871</v>
      </c>
      <c r="J67" s="15">
        <v>4631287</v>
      </c>
      <c r="K67" s="15">
        <v>6820340</v>
      </c>
      <c r="L67" s="15"/>
      <c r="M67" s="39">
        <f>C67-F67-J67-K67-L67-SUM(N67:R67)</f>
        <v>20229928</v>
      </c>
      <c r="N67" s="15">
        <v>253145</v>
      </c>
      <c r="O67" s="15">
        <v>43171</v>
      </c>
      <c r="P67" s="15"/>
      <c r="Q67" s="15"/>
      <c r="R67" s="15">
        <v>113431969</v>
      </c>
      <c r="S67" s="40">
        <f>SUM(M67:R67)</f>
        <v>133958213</v>
      </c>
      <c r="T67" s="36">
        <f>IF(ISERROR((J67+K67+L67)/I67*100)=TRUE,0,(J67+K67+L67)/I67*100)</f>
        <v>35.81109886896473</v>
      </c>
      <c r="U67" s="87"/>
    </row>
    <row r="68" spans="1:21" ht="18.75" customHeight="1">
      <c r="A68" s="13">
        <v>50</v>
      </c>
      <c r="B68" s="14" t="s">
        <v>91</v>
      </c>
      <c r="C68" s="67">
        <f>D68+E68</f>
        <v>32280518</v>
      </c>
      <c r="D68" s="43">
        <v>2020090</v>
      </c>
      <c r="E68" s="15">
        <v>30260428</v>
      </c>
      <c r="F68" s="15">
        <v>280291</v>
      </c>
      <c r="G68" s="47"/>
      <c r="H68" s="73">
        <f>I68+R68</f>
        <v>32000227</v>
      </c>
      <c r="I68" s="73">
        <f>SUM(J68:Q68)</f>
        <v>31752766</v>
      </c>
      <c r="J68" s="15">
        <v>18778656</v>
      </c>
      <c r="K68" s="15">
        <v>311718</v>
      </c>
      <c r="L68" s="15"/>
      <c r="M68" s="39">
        <f>C68-F68-J68-K68-L68-SUM(N68:R68)</f>
        <v>12662392</v>
      </c>
      <c r="N68" s="15"/>
      <c r="O68" s="15"/>
      <c r="P68" s="15"/>
      <c r="Q68" s="15"/>
      <c r="R68" s="15">
        <v>247461</v>
      </c>
      <c r="S68" s="40">
        <f>SUM(M68:R68)</f>
        <v>12909853</v>
      </c>
      <c r="T68" s="36">
        <f>IF(ISERROR((J68+K68+L68)/I68*100)=TRUE,0,(J68+K68+L68)/I68*100)</f>
        <v>60.12192449627853</v>
      </c>
      <c r="U68" s="87"/>
    </row>
    <row r="69" spans="1:21" ht="18.75" customHeight="1">
      <c r="A69" s="13">
        <v>51</v>
      </c>
      <c r="B69" s="14" t="s">
        <v>136</v>
      </c>
      <c r="C69" s="67">
        <f t="shared" si="4"/>
        <v>9337872</v>
      </c>
      <c r="D69" s="43">
        <v>866413</v>
      </c>
      <c r="E69" s="15">
        <v>8471459</v>
      </c>
      <c r="F69" s="15">
        <v>23044</v>
      </c>
      <c r="G69" s="47"/>
      <c r="H69" s="73">
        <f t="shared" si="5"/>
        <v>9314828</v>
      </c>
      <c r="I69" s="73">
        <f t="shared" si="29"/>
        <v>9264428</v>
      </c>
      <c r="J69" s="15">
        <v>5044411</v>
      </c>
      <c r="K69" s="15"/>
      <c r="L69" s="15"/>
      <c r="M69" s="39">
        <f t="shared" si="7"/>
        <v>4219416</v>
      </c>
      <c r="N69" s="15">
        <v>601</v>
      </c>
      <c r="O69" s="15"/>
      <c r="P69" s="15"/>
      <c r="Q69" s="15"/>
      <c r="R69" s="15">
        <v>50400</v>
      </c>
      <c r="S69" s="40">
        <f t="shared" si="8"/>
        <v>4270417</v>
      </c>
      <c r="T69" s="36">
        <f t="shared" si="3"/>
        <v>54.44924392525906</v>
      </c>
      <c r="U69" s="87"/>
    </row>
    <row r="70" spans="1:22" ht="28.5" customHeight="1">
      <c r="A70" s="65" t="s">
        <v>75</v>
      </c>
      <c r="B70" s="72" t="s">
        <v>55</v>
      </c>
      <c r="C70" s="67">
        <f>SUM(C71:C75)</f>
        <v>269348902</v>
      </c>
      <c r="D70" s="67">
        <f aca="true" t="shared" si="30" ref="D70:L70">SUM(D71:D75)</f>
        <v>178850892</v>
      </c>
      <c r="E70" s="67">
        <f t="shared" si="30"/>
        <v>90498010</v>
      </c>
      <c r="F70" s="67">
        <f t="shared" si="30"/>
        <v>5933976</v>
      </c>
      <c r="G70" s="67">
        <f t="shared" si="30"/>
        <v>0</v>
      </c>
      <c r="H70" s="67">
        <f t="shared" si="30"/>
        <v>263414926</v>
      </c>
      <c r="I70" s="67">
        <f t="shared" si="30"/>
        <v>184862359</v>
      </c>
      <c r="J70" s="67">
        <f t="shared" si="30"/>
        <v>54820323</v>
      </c>
      <c r="K70" s="67">
        <f t="shared" si="30"/>
        <v>10576906</v>
      </c>
      <c r="L70" s="67">
        <f t="shared" si="30"/>
        <v>2597</v>
      </c>
      <c r="M70" s="73">
        <f>H70-J70-K70-L70-SUM(N70:R70)</f>
        <v>78719886</v>
      </c>
      <c r="N70" s="67">
        <f aca="true" t="shared" si="31" ref="N70:S70">SUM(N71:N75)</f>
        <v>40742647</v>
      </c>
      <c r="O70" s="67">
        <f t="shared" si="31"/>
        <v>0</v>
      </c>
      <c r="P70" s="67">
        <f t="shared" si="31"/>
        <v>0</v>
      </c>
      <c r="Q70" s="67">
        <f t="shared" si="31"/>
        <v>0</v>
      </c>
      <c r="R70" s="67">
        <f t="shared" si="31"/>
        <v>78552567</v>
      </c>
      <c r="S70" s="67">
        <f t="shared" si="31"/>
        <v>198015100</v>
      </c>
      <c r="T70" s="71">
        <f t="shared" si="3"/>
        <v>35.377578406862156</v>
      </c>
      <c r="U70" s="90">
        <v>28099196</v>
      </c>
      <c r="V70" s="98">
        <v>10</v>
      </c>
    </row>
    <row r="71" spans="1:21" ht="18.75" customHeight="1">
      <c r="A71" s="13">
        <v>52</v>
      </c>
      <c r="B71" s="14" t="s">
        <v>112</v>
      </c>
      <c r="C71" s="67">
        <f>D71+E71</f>
        <v>3000</v>
      </c>
      <c r="D71" s="43">
        <v>0</v>
      </c>
      <c r="E71" s="15">
        <v>3000</v>
      </c>
      <c r="F71" s="15"/>
      <c r="G71" s="47"/>
      <c r="H71" s="73">
        <f>I71+R71</f>
        <v>3000</v>
      </c>
      <c r="I71" s="73">
        <f>SUM(J71:Q71)</f>
        <v>3000</v>
      </c>
      <c r="J71" s="15">
        <v>3000</v>
      </c>
      <c r="K71" s="15"/>
      <c r="L71" s="15"/>
      <c r="M71" s="39">
        <f>C71-F71-J71-K71-L71-SUM(N71:R71)</f>
        <v>0</v>
      </c>
      <c r="N71" s="15"/>
      <c r="O71" s="15"/>
      <c r="P71" s="15"/>
      <c r="Q71" s="15"/>
      <c r="R71" s="15"/>
      <c r="S71" s="40">
        <f>SUM(M71:R71)</f>
        <v>0</v>
      </c>
      <c r="T71" s="36">
        <f>IF(ISERROR((J71+K71+L71)/I71*100)=TRUE,0,(J71+K71+L71)/I71*100)</f>
        <v>100</v>
      </c>
      <c r="U71" s="87"/>
    </row>
    <row r="72" spans="1:21" ht="18.75" customHeight="1">
      <c r="A72" s="13">
        <v>53</v>
      </c>
      <c r="B72" s="14" t="s">
        <v>56</v>
      </c>
      <c r="C72" s="67">
        <f t="shared" si="4"/>
        <v>87022560</v>
      </c>
      <c r="D72" s="43">
        <v>63521465</v>
      </c>
      <c r="E72" s="15">
        <v>23501095</v>
      </c>
      <c r="F72" s="15">
        <v>5711625</v>
      </c>
      <c r="G72" s="47"/>
      <c r="H72" s="73">
        <f t="shared" si="5"/>
        <v>81310935</v>
      </c>
      <c r="I72" s="73">
        <f>SUM(J72:Q72)</f>
        <v>57649560</v>
      </c>
      <c r="J72" s="15">
        <v>22619183</v>
      </c>
      <c r="K72" s="15">
        <v>4412296</v>
      </c>
      <c r="L72" s="15">
        <v>2597</v>
      </c>
      <c r="M72" s="39">
        <f t="shared" si="7"/>
        <v>15687049</v>
      </c>
      <c r="N72" s="15">
        <v>14928435</v>
      </c>
      <c r="O72" s="15"/>
      <c r="P72" s="15">
        <v>0</v>
      </c>
      <c r="Q72" s="15"/>
      <c r="R72" s="15">
        <v>23661375</v>
      </c>
      <c r="S72" s="40">
        <f t="shared" si="8"/>
        <v>54276859</v>
      </c>
      <c r="T72" s="36">
        <f t="shared" si="3"/>
        <v>46.89381150523959</v>
      </c>
      <c r="U72" s="87"/>
    </row>
    <row r="73" spans="1:21" ht="18.75" customHeight="1">
      <c r="A73" s="13">
        <v>54</v>
      </c>
      <c r="B73" s="14" t="s">
        <v>38</v>
      </c>
      <c r="C73" s="67">
        <f t="shared" si="4"/>
        <v>52497080</v>
      </c>
      <c r="D73" s="43">
        <v>37749732</v>
      </c>
      <c r="E73" s="15">
        <v>14747348</v>
      </c>
      <c r="F73" s="15">
        <v>5050</v>
      </c>
      <c r="G73" s="47"/>
      <c r="H73" s="73">
        <f t="shared" si="5"/>
        <v>52492030</v>
      </c>
      <c r="I73" s="73">
        <f>SUM(J73:Q73)</f>
        <v>33115647</v>
      </c>
      <c r="J73" s="15">
        <v>12678934</v>
      </c>
      <c r="K73" s="15">
        <v>2540932</v>
      </c>
      <c r="L73" s="15"/>
      <c r="M73" s="39">
        <f t="shared" si="7"/>
        <v>15969281</v>
      </c>
      <c r="N73" s="15">
        <v>1926500</v>
      </c>
      <c r="O73" s="15"/>
      <c r="P73" s="15"/>
      <c r="Q73" s="15"/>
      <c r="R73" s="15">
        <v>19376383</v>
      </c>
      <c r="S73" s="40">
        <f t="shared" si="8"/>
        <v>37272164</v>
      </c>
      <c r="T73" s="36">
        <f t="shared" si="3"/>
        <v>45.9597422330296</v>
      </c>
      <c r="U73" s="87"/>
    </row>
    <row r="74" spans="1:21" ht="18.75" customHeight="1">
      <c r="A74" s="13">
        <v>55</v>
      </c>
      <c r="B74" s="14" t="s">
        <v>58</v>
      </c>
      <c r="C74" s="67">
        <f t="shared" si="4"/>
        <v>67690973</v>
      </c>
      <c r="D74" s="43">
        <v>39974959</v>
      </c>
      <c r="E74" s="15">
        <v>27716014</v>
      </c>
      <c r="F74" s="15">
        <v>33550</v>
      </c>
      <c r="G74" s="47"/>
      <c r="H74" s="73">
        <f t="shared" si="5"/>
        <v>67657423</v>
      </c>
      <c r="I74" s="73">
        <f>SUM(J74:Q74)</f>
        <v>58610761</v>
      </c>
      <c r="J74" s="15">
        <v>11992565</v>
      </c>
      <c r="K74" s="15">
        <v>2458712</v>
      </c>
      <c r="L74" s="15"/>
      <c r="M74" s="39">
        <f t="shared" si="7"/>
        <v>28542259</v>
      </c>
      <c r="N74" s="15">
        <v>15617225</v>
      </c>
      <c r="O74" s="15"/>
      <c r="P74" s="15"/>
      <c r="Q74" s="15"/>
      <c r="R74" s="15">
        <v>9046662</v>
      </c>
      <c r="S74" s="40">
        <f t="shared" si="8"/>
        <v>53206146</v>
      </c>
      <c r="T74" s="36">
        <f t="shared" si="3"/>
        <v>24.656354487531733</v>
      </c>
      <c r="U74" s="87"/>
    </row>
    <row r="75" spans="1:21" ht="18.75" customHeight="1">
      <c r="A75" s="13">
        <v>56</v>
      </c>
      <c r="B75" s="14" t="s">
        <v>109</v>
      </c>
      <c r="C75" s="67">
        <f t="shared" si="4"/>
        <v>62135289</v>
      </c>
      <c r="D75" s="43">
        <v>37604736</v>
      </c>
      <c r="E75" s="15">
        <v>24530553</v>
      </c>
      <c r="F75" s="15">
        <v>183751</v>
      </c>
      <c r="G75" s="47"/>
      <c r="H75" s="73">
        <f t="shared" si="5"/>
        <v>61951538</v>
      </c>
      <c r="I75" s="73">
        <f>SUM(J75:Q75)</f>
        <v>35483391</v>
      </c>
      <c r="J75" s="15">
        <v>7526641</v>
      </c>
      <c r="K75" s="15">
        <v>1164966</v>
      </c>
      <c r="L75" s="15"/>
      <c r="M75" s="39">
        <f t="shared" si="7"/>
        <v>18521297</v>
      </c>
      <c r="N75" s="15">
        <v>8270487</v>
      </c>
      <c r="O75" s="15"/>
      <c r="P75" s="15"/>
      <c r="Q75" s="15"/>
      <c r="R75" s="15">
        <v>26468147</v>
      </c>
      <c r="S75" s="40">
        <f t="shared" si="8"/>
        <v>53259931</v>
      </c>
      <c r="T75" s="36">
        <f t="shared" si="3"/>
        <v>24.494860144567355</v>
      </c>
      <c r="U75" s="87"/>
    </row>
    <row r="76" spans="1:22" ht="46.5" customHeight="1">
      <c r="A76" s="65" t="s">
        <v>76</v>
      </c>
      <c r="B76" s="72" t="s">
        <v>126</v>
      </c>
      <c r="C76" s="67">
        <f aca="true" t="shared" si="32" ref="C76:L76">SUM(C77:C80)</f>
        <v>160845665</v>
      </c>
      <c r="D76" s="68">
        <f t="shared" si="32"/>
        <v>132147538</v>
      </c>
      <c r="E76" s="67">
        <f t="shared" si="32"/>
        <v>28698127</v>
      </c>
      <c r="F76" s="67">
        <f t="shared" si="32"/>
        <v>54980830</v>
      </c>
      <c r="G76" s="69">
        <f t="shared" si="32"/>
        <v>0</v>
      </c>
      <c r="H76" s="67">
        <f t="shared" si="32"/>
        <v>105864835</v>
      </c>
      <c r="I76" s="67">
        <f t="shared" si="32"/>
        <v>71637308</v>
      </c>
      <c r="J76" s="67">
        <f t="shared" si="32"/>
        <v>23233127</v>
      </c>
      <c r="K76" s="67">
        <f t="shared" si="32"/>
        <v>3137240</v>
      </c>
      <c r="L76" s="67">
        <f t="shared" si="32"/>
        <v>0</v>
      </c>
      <c r="M76" s="73">
        <f>H76-J76-K76-L76-SUM(N76:R76)</f>
        <v>39000131</v>
      </c>
      <c r="N76" s="67">
        <f aca="true" t="shared" si="33" ref="N76:S76">SUM(N77:N80)</f>
        <v>6260015</v>
      </c>
      <c r="O76" s="67">
        <f t="shared" si="33"/>
        <v>0</v>
      </c>
      <c r="P76" s="67">
        <f t="shared" si="33"/>
        <v>0</v>
      </c>
      <c r="Q76" s="67">
        <f t="shared" si="33"/>
        <v>6795</v>
      </c>
      <c r="R76" s="67">
        <f t="shared" si="33"/>
        <v>34227527</v>
      </c>
      <c r="S76" s="67">
        <f t="shared" si="33"/>
        <v>79494468</v>
      </c>
      <c r="T76" s="71">
        <f t="shared" si="3"/>
        <v>36.810940746126306</v>
      </c>
      <c r="U76" s="90">
        <f>SUM(U77:U80)</f>
        <v>28404840</v>
      </c>
      <c r="V76" s="98">
        <v>10</v>
      </c>
    </row>
    <row r="77" spans="1:21" ht="21.75" customHeight="1">
      <c r="A77" s="13">
        <v>57</v>
      </c>
      <c r="B77" s="14" t="s">
        <v>107</v>
      </c>
      <c r="C77" s="67">
        <f t="shared" si="4"/>
        <v>965922</v>
      </c>
      <c r="D77" s="43">
        <v>438601</v>
      </c>
      <c r="E77" s="15">
        <v>527321</v>
      </c>
      <c r="F77" s="15">
        <v>0</v>
      </c>
      <c r="G77" s="47"/>
      <c r="H77" s="73">
        <f t="shared" si="5"/>
        <v>965922</v>
      </c>
      <c r="I77" s="73">
        <f>SUM(J77:Q77)</f>
        <v>965922</v>
      </c>
      <c r="J77" s="15">
        <v>576615</v>
      </c>
      <c r="K77" s="15">
        <v>385550</v>
      </c>
      <c r="L77" s="15">
        <v>0</v>
      </c>
      <c r="M77" s="39">
        <f t="shared" si="7"/>
        <v>3757</v>
      </c>
      <c r="N77" s="15">
        <v>0</v>
      </c>
      <c r="O77" s="15">
        <v>0</v>
      </c>
      <c r="P77" s="15"/>
      <c r="Q77" s="15"/>
      <c r="R77" s="15">
        <v>0</v>
      </c>
      <c r="S77" s="40">
        <f t="shared" si="8"/>
        <v>3757</v>
      </c>
      <c r="T77" s="36">
        <f t="shared" si="3"/>
        <v>99.61104519826652</v>
      </c>
      <c r="U77" s="87"/>
    </row>
    <row r="78" spans="1:21" ht="21.75" customHeight="1">
      <c r="A78" s="13">
        <v>58</v>
      </c>
      <c r="B78" s="14" t="s">
        <v>60</v>
      </c>
      <c r="C78" s="67">
        <f>D78+E78</f>
        <v>101447872</v>
      </c>
      <c r="D78" s="43">
        <v>91019186</v>
      </c>
      <c r="E78" s="15">
        <v>10428686</v>
      </c>
      <c r="F78" s="15">
        <v>52214672</v>
      </c>
      <c r="G78" s="47"/>
      <c r="H78" s="73">
        <f>I78+R78</f>
        <v>49233200</v>
      </c>
      <c r="I78" s="73">
        <f>SUM(J78:Q78)</f>
        <v>34382235</v>
      </c>
      <c r="J78" s="15">
        <v>12412580</v>
      </c>
      <c r="K78" s="15">
        <v>1166121</v>
      </c>
      <c r="L78" s="15">
        <v>0</v>
      </c>
      <c r="M78" s="39">
        <f>C78-F78-J78-K78-L78-SUM(N78:R78)</f>
        <v>20803534</v>
      </c>
      <c r="N78" s="15">
        <v>0</v>
      </c>
      <c r="O78" s="15">
        <v>0</v>
      </c>
      <c r="P78" s="15"/>
      <c r="Q78" s="15">
        <v>0</v>
      </c>
      <c r="R78" s="15">
        <v>14850965</v>
      </c>
      <c r="S78" s="40">
        <f t="shared" si="8"/>
        <v>35654499</v>
      </c>
      <c r="T78" s="36">
        <f>IF(ISERROR((J78+K78+L78)/I78*100)=TRUE,0,(J78+K78+L78)/I78*100)</f>
        <v>39.49336336046799</v>
      </c>
      <c r="U78" s="87">
        <v>14192463</v>
      </c>
    </row>
    <row r="79" spans="1:21" ht="21.75" customHeight="1">
      <c r="A79" s="13">
        <v>59</v>
      </c>
      <c r="B79" s="14" t="s">
        <v>108</v>
      </c>
      <c r="C79" s="67">
        <f>D79+E79</f>
        <v>23771615</v>
      </c>
      <c r="D79" s="43">
        <v>17646954</v>
      </c>
      <c r="E79" s="15">
        <v>6124661</v>
      </c>
      <c r="F79" s="15">
        <v>884767</v>
      </c>
      <c r="G79" s="47"/>
      <c r="H79" s="73">
        <f>I79+R79</f>
        <v>22886848</v>
      </c>
      <c r="I79" s="73">
        <f>SUM(J79:Q79)</f>
        <v>14390586</v>
      </c>
      <c r="J79" s="15">
        <v>3101700</v>
      </c>
      <c r="K79" s="15">
        <v>446674</v>
      </c>
      <c r="L79" s="15">
        <v>0</v>
      </c>
      <c r="M79" s="39">
        <f>C79-F79-J79-K79-L79-SUM(N79:R79)</f>
        <v>10835417</v>
      </c>
      <c r="N79" s="15"/>
      <c r="O79" s="15"/>
      <c r="P79" s="15"/>
      <c r="Q79" s="15">
        <v>6795</v>
      </c>
      <c r="R79" s="15">
        <v>8496262</v>
      </c>
      <c r="S79" s="40">
        <f>SUM(M79:R79)</f>
        <v>19338474</v>
      </c>
      <c r="T79" s="36">
        <f>IF(ISERROR((J79+K79+L79)/I79*100)=TRUE,0,(J79+K79+L79)/I79*100)</f>
        <v>24.65760602104737</v>
      </c>
      <c r="U79" s="87">
        <v>5508672</v>
      </c>
    </row>
    <row r="80" spans="1:21" ht="21.75" customHeight="1">
      <c r="A80" s="13">
        <v>60</v>
      </c>
      <c r="B80" s="14" t="s">
        <v>129</v>
      </c>
      <c r="C80" s="67">
        <f>D80+E80</f>
        <v>34660256</v>
      </c>
      <c r="D80" s="43">
        <v>23042797</v>
      </c>
      <c r="E80" s="15">
        <v>11617459</v>
      </c>
      <c r="F80" s="15">
        <v>1881391</v>
      </c>
      <c r="G80" s="47"/>
      <c r="H80" s="73">
        <f>I80+R80</f>
        <v>32778865</v>
      </c>
      <c r="I80" s="73">
        <f>SUM(J80:Q80)</f>
        <v>21898565</v>
      </c>
      <c r="J80" s="15">
        <v>7142232</v>
      </c>
      <c r="K80" s="15">
        <v>1138895</v>
      </c>
      <c r="L80" s="15">
        <v>0</v>
      </c>
      <c r="M80" s="39">
        <f>C80-F80-J80-K80-L80-SUM(N80:R80)</f>
        <v>7357423</v>
      </c>
      <c r="N80" s="15">
        <v>6260015</v>
      </c>
      <c r="O80" s="15"/>
      <c r="P80" s="15"/>
      <c r="Q80" s="15"/>
      <c r="R80" s="15">
        <v>10880300</v>
      </c>
      <c r="S80" s="40">
        <f t="shared" si="8"/>
        <v>24497738</v>
      </c>
      <c r="T80" s="36">
        <f>IF(ISERROR((J80+K80+L80)/I80*100)=TRUE,0,(J80+K80+L80)/I80*100)</f>
        <v>37.81584318424518</v>
      </c>
      <c r="U80" s="87">
        <v>8703705</v>
      </c>
    </row>
    <row r="81" spans="1:22" ht="30.75" customHeight="1">
      <c r="A81" s="65" t="s">
        <v>77</v>
      </c>
      <c r="B81" s="72" t="s">
        <v>61</v>
      </c>
      <c r="C81" s="67">
        <f>SUM(C82:C83)</f>
        <v>264383439</v>
      </c>
      <c r="D81" s="67">
        <f aca="true" t="shared" si="34" ref="D81:L81">SUM(D82:D83)</f>
        <v>105495723</v>
      </c>
      <c r="E81" s="67">
        <f t="shared" si="34"/>
        <v>158887716</v>
      </c>
      <c r="F81" s="67">
        <f t="shared" si="34"/>
        <v>850342</v>
      </c>
      <c r="G81" s="67">
        <f t="shared" si="34"/>
        <v>0</v>
      </c>
      <c r="H81" s="67">
        <f t="shared" si="34"/>
        <v>263533097</v>
      </c>
      <c r="I81" s="67">
        <f t="shared" si="34"/>
        <v>236883106</v>
      </c>
      <c r="J81" s="67">
        <f t="shared" si="34"/>
        <v>50850389</v>
      </c>
      <c r="K81" s="67">
        <f t="shared" si="34"/>
        <v>110672817</v>
      </c>
      <c r="L81" s="67">
        <f t="shared" si="34"/>
        <v>0</v>
      </c>
      <c r="M81" s="73">
        <f>H81-J81-K81-L81-SUM(N81:R81)</f>
        <v>72427221</v>
      </c>
      <c r="N81" s="67">
        <f aca="true" t="shared" si="35" ref="N81:S81">SUM(N82:N83)</f>
        <v>2672439</v>
      </c>
      <c r="O81" s="67">
        <f t="shared" si="35"/>
        <v>189438</v>
      </c>
      <c r="P81" s="67">
        <f t="shared" si="35"/>
        <v>0</v>
      </c>
      <c r="Q81" s="67">
        <f t="shared" si="35"/>
        <v>70802</v>
      </c>
      <c r="R81" s="67">
        <f t="shared" si="35"/>
        <v>26649991</v>
      </c>
      <c r="S81" s="67">
        <f t="shared" si="35"/>
        <v>102009891</v>
      </c>
      <c r="T81" s="71">
        <f t="shared" si="3"/>
        <v>68.18688285858595</v>
      </c>
      <c r="U81" s="90">
        <f>U82+U83</f>
        <v>13304498</v>
      </c>
      <c r="V81" s="98">
        <v>10</v>
      </c>
    </row>
    <row r="82" spans="1:21" ht="15" customHeight="1">
      <c r="A82" s="13">
        <v>61</v>
      </c>
      <c r="B82" s="14" t="s">
        <v>49</v>
      </c>
      <c r="C82" s="67">
        <f>D82+E82</f>
        <v>142753827</v>
      </c>
      <c r="D82" s="43">
        <v>20572966</v>
      </c>
      <c r="E82" s="15">
        <v>122180861</v>
      </c>
      <c r="F82" s="15">
        <v>758433</v>
      </c>
      <c r="G82" s="47">
        <v>0</v>
      </c>
      <c r="H82" s="73">
        <f>I82+R82</f>
        <v>141995394</v>
      </c>
      <c r="I82" s="73">
        <f>SUM(J82:Q82)</f>
        <v>129598434</v>
      </c>
      <c r="J82" s="15">
        <v>45046631</v>
      </c>
      <c r="K82" s="15">
        <v>76688533</v>
      </c>
      <c r="L82" s="15">
        <v>0</v>
      </c>
      <c r="M82" s="39">
        <f>C82-F82-J82-K82-L82-SUM(N82:R82)</f>
        <v>6232885</v>
      </c>
      <c r="N82" s="15">
        <v>1370145</v>
      </c>
      <c r="O82" s="15">
        <v>189438</v>
      </c>
      <c r="P82" s="15">
        <v>0</v>
      </c>
      <c r="Q82" s="15">
        <v>70802</v>
      </c>
      <c r="R82" s="15">
        <v>12396960</v>
      </c>
      <c r="S82" s="40">
        <f>SUM(M82:R82)</f>
        <v>20260230</v>
      </c>
      <c r="T82" s="36">
        <f>IF(ISERROR((J82+K82+L82)/I82*100)=TRUE,0,(J82+K82+L82)/I82*100)</f>
        <v>93.9325887224841</v>
      </c>
      <c r="U82" s="87">
        <v>3379872</v>
      </c>
    </row>
    <row r="83" spans="1:21" ht="15" customHeight="1">
      <c r="A83" s="13">
        <v>62</v>
      </c>
      <c r="B83" s="14" t="s">
        <v>105</v>
      </c>
      <c r="C83" s="67">
        <f t="shared" si="4"/>
        <v>121629612</v>
      </c>
      <c r="D83" s="43">
        <v>84922757</v>
      </c>
      <c r="E83" s="15">
        <v>36706855</v>
      </c>
      <c r="F83" s="15">
        <v>91909</v>
      </c>
      <c r="G83" s="47">
        <v>0</v>
      </c>
      <c r="H83" s="73">
        <f t="shared" si="5"/>
        <v>121537703</v>
      </c>
      <c r="I83" s="73">
        <f>SUM(J83:Q83)</f>
        <v>107284672</v>
      </c>
      <c r="J83" s="15">
        <v>5803758</v>
      </c>
      <c r="K83" s="15">
        <v>33984284</v>
      </c>
      <c r="L83" s="15">
        <v>0</v>
      </c>
      <c r="M83" s="39">
        <f t="shared" si="7"/>
        <v>66194336</v>
      </c>
      <c r="N83" s="15">
        <v>1302294</v>
      </c>
      <c r="O83" s="15"/>
      <c r="P83" s="15">
        <v>0</v>
      </c>
      <c r="Q83" s="15">
        <v>0</v>
      </c>
      <c r="R83" s="15">
        <v>14253031</v>
      </c>
      <c r="S83" s="40">
        <f t="shared" si="8"/>
        <v>81749661</v>
      </c>
      <c r="T83" s="36">
        <f t="shared" si="3"/>
        <v>37.086418085893946</v>
      </c>
      <c r="U83" s="87">
        <v>9924626</v>
      </c>
    </row>
    <row r="84" spans="1:22" ht="33.75" customHeight="1">
      <c r="A84" s="65" t="s">
        <v>78</v>
      </c>
      <c r="B84" s="72" t="s">
        <v>88</v>
      </c>
      <c r="C84" s="67">
        <f>SUM(C85:C88)</f>
        <v>76612703</v>
      </c>
      <c r="D84" s="68">
        <f aca="true" t="shared" si="36" ref="D84:N84">SUM(D85:D88)</f>
        <v>46805124</v>
      </c>
      <c r="E84" s="67">
        <f t="shared" si="36"/>
        <v>29807579</v>
      </c>
      <c r="F84" s="67">
        <f t="shared" si="36"/>
        <v>242966</v>
      </c>
      <c r="G84" s="69">
        <f t="shared" si="36"/>
        <v>0</v>
      </c>
      <c r="H84" s="67">
        <f t="shared" si="36"/>
        <v>76369737</v>
      </c>
      <c r="I84" s="67">
        <f t="shared" si="36"/>
        <v>62689993</v>
      </c>
      <c r="J84" s="67">
        <f t="shared" si="36"/>
        <v>13603145</v>
      </c>
      <c r="K84" s="67">
        <f t="shared" si="36"/>
        <v>3319647</v>
      </c>
      <c r="L84" s="67">
        <f t="shared" si="36"/>
        <v>4653</v>
      </c>
      <c r="M84" s="73">
        <f>H84-J84-K84-L84-SUM(N84:R84)</f>
        <v>25466304</v>
      </c>
      <c r="N84" s="67">
        <f t="shared" si="36"/>
        <v>16053896</v>
      </c>
      <c r="O84" s="67">
        <f>SUM(O85:O88)</f>
        <v>0</v>
      </c>
      <c r="P84" s="67">
        <f>SUM(P85:P88)</f>
        <v>0</v>
      </c>
      <c r="Q84" s="67">
        <f>SUM(Q85:Q88)</f>
        <v>4242348</v>
      </c>
      <c r="R84" s="67">
        <f>SUM(R85:R88)</f>
        <v>13679744</v>
      </c>
      <c r="S84" s="67">
        <f>SUM(S85:S88)</f>
        <v>59442292</v>
      </c>
      <c r="T84" s="71">
        <f t="shared" si="3"/>
        <v>27.001829462638476</v>
      </c>
      <c r="U84" s="90">
        <f>SUM(U85:U88)</f>
        <v>5118337</v>
      </c>
      <c r="V84" s="98">
        <v>10</v>
      </c>
    </row>
    <row r="85" spans="1:21" ht="20.25" customHeight="1">
      <c r="A85" s="13">
        <v>63</v>
      </c>
      <c r="B85" s="14" t="s">
        <v>98</v>
      </c>
      <c r="C85" s="67">
        <f t="shared" si="4"/>
        <v>3989408</v>
      </c>
      <c r="D85" s="43">
        <v>912390</v>
      </c>
      <c r="E85" s="15">
        <v>3077018</v>
      </c>
      <c r="F85" s="15">
        <v>201200</v>
      </c>
      <c r="G85" s="47"/>
      <c r="H85" s="73">
        <f t="shared" si="5"/>
        <v>3788208</v>
      </c>
      <c r="I85" s="73">
        <f>SUM(J85:Q85)</f>
        <v>3274683</v>
      </c>
      <c r="J85" s="15">
        <v>937465</v>
      </c>
      <c r="K85" s="15">
        <v>2100000</v>
      </c>
      <c r="L85" s="15"/>
      <c r="M85" s="39">
        <f t="shared" si="7"/>
        <v>237218</v>
      </c>
      <c r="N85" s="15"/>
      <c r="O85" s="15"/>
      <c r="P85" s="15"/>
      <c r="Q85" s="15">
        <v>0</v>
      </c>
      <c r="R85" s="15">
        <v>513525</v>
      </c>
      <c r="S85" s="40">
        <f t="shared" si="8"/>
        <v>750743</v>
      </c>
      <c r="T85" s="36">
        <f t="shared" si="3"/>
        <v>92.75600111522245</v>
      </c>
      <c r="U85" s="87"/>
    </row>
    <row r="86" spans="1:21" ht="16.5" customHeight="1">
      <c r="A86" s="13">
        <v>64</v>
      </c>
      <c r="B86" s="14" t="s">
        <v>63</v>
      </c>
      <c r="C86" s="67">
        <f t="shared" si="4"/>
        <v>22347413</v>
      </c>
      <c r="D86" s="43">
        <v>19062399</v>
      </c>
      <c r="E86" s="15">
        <v>3285014</v>
      </c>
      <c r="F86" s="15">
        <v>8766</v>
      </c>
      <c r="G86" s="47"/>
      <c r="H86" s="73">
        <f t="shared" si="5"/>
        <v>22338647</v>
      </c>
      <c r="I86" s="73">
        <f>SUM(J86:Q86)</f>
        <v>19449489</v>
      </c>
      <c r="J86" s="15">
        <v>5522569</v>
      </c>
      <c r="K86" s="15">
        <v>64500</v>
      </c>
      <c r="L86" s="15"/>
      <c r="M86" s="39">
        <f t="shared" si="7"/>
        <v>10126072</v>
      </c>
      <c r="N86" s="15"/>
      <c r="O86" s="15"/>
      <c r="P86" s="15"/>
      <c r="Q86" s="15">
        <v>3736348</v>
      </c>
      <c r="R86" s="15">
        <v>2889158</v>
      </c>
      <c r="S86" s="40">
        <f t="shared" si="8"/>
        <v>16751578</v>
      </c>
      <c r="T86" s="36">
        <f t="shared" si="3"/>
        <v>28.7260451932696</v>
      </c>
      <c r="U86" s="87">
        <v>2439558</v>
      </c>
    </row>
    <row r="87" spans="1:21" ht="16.5" customHeight="1">
      <c r="A87" s="13">
        <v>65</v>
      </c>
      <c r="B87" s="14" t="s">
        <v>64</v>
      </c>
      <c r="C87" s="67">
        <f t="shared" si="4"/>
        <v>13215893</v>
      </c>
      <c r="D87" s="43">
        <v>12674143</v>
      </c>
      <c r="E87" s="15">
        <v>541750</v>
      </c>
      <c r="F87" s="15">
        <v>10200</v>
      </c>
      <c r="G87" s="47"/>
      <c r="H87" s="73">
        <f t="shared" si="5"/>
        <v>13205693</v>
      </c>
      <c r="I87" s="73">
        <f>SUM(J87:Q87)</f>
        <v>7276539</v>
      </c>
      <c r="J87" s="15">
        <v>731383</v>
      </c>
      <c r="K87" s="15">
        <v>7511</v>
      </c>
      <c r="L87" s="15"/>
      <c r="M87" s="39">
        <f t="shared" si="7"/>
        <v>4101524</v>
      </c>
      <c r="N87" s="15">
        <v>2436121</v>
      </c>
      <c r="O87" s="15"/>
      <c r="P87" s="15"/>
      <c r="Q87" s="15"/>
      <c r="R87" s="15">
        <v>5929154</v>
      </c>
      <c r="S87" s="40">
        <f t="shared" si="8"/>
        <v>12466799</v>
      </c>
      <c r="T87" s="36">
        <f>IF(ISERROR((J87+K87+L87)/I87*100)=TRUE,0,(J87+K87+L87)/I87*100)</f>
        <v>10.154470415124553</v>
      </c>
      <c r="U87" s="87">
        <v>834355</v>
      </c>
    </row>
    <row r="88" spans="1:21" ht="16.5" customHeight="1">
      <c r="A88" s="13">
        <v>66</v>
      </c>
      <c r="B88" s="14" t="s">
        <v>65</v>
      </c>
      <c r="C88" s="67">
        <f>D88+E88</f>
        <v>37059989</v>
      </c>
      <c r="D88" s="43">
        <v>14156192</v>
      </c>
      <c r="E88" s="15">
        <v>22903797</v>
      </c>
      <c r="F88" s="15">
        <v>22800</v>
      </c>
      <c r="G88" s="47"/>
      <c r="H88" s="73">
        <f t="shared" si="5"/>
        <v>37037189</v>
      </c>
      <c r="I88" s="73">
        <f>SUM(J88:Q88)</f>
        <v>32689282</v>
      </c>
      <c r="J88" s="15">
        <v>6411728</v>
      </c>
      <c r="K88" s="15">
        <v>1147636</v>
      </c>
      <c r="L88" s="15">
        <v>4653</v>
      </c>
      <c r="M88" s="39">
        <f t="shared" si="7"/>
        <v>11001490</v>
      </c>
      <c r="N88" s="15">
        <v>13617775</v>
      </c>
      <c r="O88" s="15"/>
      <c r="P88" s="15"/>
      <c r="Q88" s="15">
        <v>506000</v>
      </c>
      <c r="R88" s="15">
        <v>4347907</v>
      </c>
      <c r="S88" s="40">
        <f t="shared" si="8"/>
        <v>29473172</v>
      </c>
      <c r="T88" s="36">
        <f>IF(ISERROR((J88+K88+L88)/I88*100)=TRUE,0,(J88+K88+L88)/I88*100)</f>
        <v>23.1391347169999</v>
      </c>
      <c r="U88" s="87">
        <v>1844424</v>
      </c>
    </row>
    <row r="89" spans="2:19" ht="20.25" customHeight="1">
      <c r="B89" s="8"/>
      <c r="C89" s="8"/>
      <c r="D89" s="7"/>
      <c r="E89" s="8"/>
      <c r="F89" s="8"/>
      <c r="G89" s="8"/>
      <c r="H89" s="8"/>
      <c r="I89" s="8"/>
      <c r="J89" s="95"/>
      <c r="K89" s="8"/>
      <c r="L89" s="8"/>
      <c r="M89" s="8"/>
      <c r="N89" s="8"/>
      <c r="O89" s="8"/>
      <c r="P89" s="160" t="s">
        <v>142</v>
      </c>
      <c r="Q89" s="160"/>
      <c r="R89" s="160"/>
      <c r="S89" s="160"/>
    </row>
    <row r="90" spans="2:19" ht="15.75" customHeight="1">
      <c r="B90" s="1" t="s">
        <v>27</v>
      </c>
      <c r="C90" s="8"/>
      <c r="D90" s="7"/>
      <c r="E90" s="84"/>
      <c r="F90" s="8"/>
      <c r="G90" s="8"/>
      <c r="H90" s="8"/>
      <c r="I90" s="8"/>
      <c r="J90" s="8"/>
      <c r="K90" s="8"/>
      <c r="L90" s="8"/>
      <c r="M90" s="8"/>
      <c r="N90" s="8"/>
      <c r="O90" s="8"/>
      <c r="P90" s="161" t="s">
        <v>93</v>
      </c>
      <c r="Q90" s="161"/>
      <c r="R90" s="161"/>
      <c r="S90" s="161"/>
    </row>
    <row r="91" spans="5:19" ht="15.75" customHeight="1">
      <c r="E91" s="88"/>
      <c r="F91" s="86"/>
      <c r="P91" s="153" t="s">
        <v>94</v>
      </c>
      <c r="Q91" s="153"/>
      <c r="R91" s="153"/>
      <c r="S91" s="153"/>
    </row>
    <row r="92" spans="2:6" ht="23.25" customHeight="1">
      <c r="B92" s="46" t="s">
        <v>82</v>
      </c>
      <c r="E92" s="85"/>
      <c r="F92" s="86"/>
    </row>
    <row r="93" spans="5:6" ht="23.25" customHeight="1">
      <c r="E93" s="85"/>
      <c r="F93" s="86"/>
    </row>
    <row r="94" spans="5:19" ht="31.5" customHeight="1">
      <c r="E94" s="85"/>
      <c r="F94" s="86"/>
      <c r="P94" s="153" t="s">
        <v>67</v>
      </c>
      <c r="Q94" s="153"/>
      <c r="R94" s="153"/>
      <c r="S94" s="153"/>
    </row>
    <row r="95" spans="1:19" ht="23.25" customHeight="1">
      <c r="A95" s="18"/>
      <c r="B95" s="18"/>
      <c r="C95" s="18"/>
      <c r="D95" s="18"/>
      <c r="E95" s="85"/>
      <c r="F95" s="18"/>
      <c r="G95" s="49"/>
      <c r="H95" s="18"/>
      <c r="I95" s="18"/>
      <c r="J95" s="18"/>
      <c r="K95" s="18"/>
      <c r="L95" s="24"/>
      <c r="M95" s="18"/>
      <c r="N95" s="125"/>
      <c r="O95" s="125"/>
      <c r="P95" s="125"/>
      <c r="Q95" s="125"/>
      <c r="R95" s="125"/>
      <c r="S95" s="125"/>
    </row>
    <row r="96" spans="1:19" ht="16.5" customHeight="1">
      <c r="A96" s="18"/>
      <c r="B96" s="17"/>
      <c r="C96" s="18"/>
      <c r="D96" s="18"/>
      <c r="E96" s="18"/>
      <c r="F96" s="18"/>
      <c r="G96" s="49"/>
      <c r="H96" s="18"/>
      <c r="I96" s="18"/>
      <c r="J96" s="18"/>
      <c r="K96" s="18"/>
      <c r="L96" s="24"/>
      <c r="M96" s="18"/>
      <c r="N96" s="125"/>
      <c r="O96" s="125"/>
      <c r="P96" s="125"/>
      <c r="Q96" s="125"/>
      <c r="R96" s="125"/>
      <c r="S96" s="125"/>
    </row>
    <row r="97" spans="1:19" ht="19.5" customHeight="1">
      <c r="A97" s="18"/>
      <c r="B97" s="18"/>
      <c r="C97" s="18"/>
      <c r="D97" s="18"/>
      <c r="E97" s="18"/>
      <c r="F97" s="18"/>
      <c r="G97" s="49"/>
      <c r="H97" s="18"/>
      <c r="I97" s="18"/>
      <c r="J97" s="18"/>
      <c r="K97" s="18"/>
      <c r="L97" s="24"/>
      <c r="M97" s="18"/>
      <c r="N97" s="125"/>
      <c r="O97" s="125"/>
      <c r="P97" s="125"/>
      <c r="Q97" s="125"/>
      <c r="R97" s="125"/>
      <c r="S97" s="125"/>
    </row>
    <row r="98" spans="2:18" ht="23.25" customHeight="1">
      <c r="B98" s="17"/>
      <c r="O98" s="153"/>
      <c r="P98" s="153"/>
      <c r="Q98" s="153"/>
      <c r="R98" s="153"/>
    </row>
    <row r="99" spans="15:18" ht="23.25" customHeight="1">
      <c r="O99" s="153"/>
      <c r="P99" s="153"/>
      <c r="Q99" s="153"/>
      <c r="R99" s="153"/>
    </row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spans="1:21" s="16" customFormat="1" ht="23.25" customHeight="1">
      <c r="A121" s="12"/>
      <c r="D121" s="45"/>
      <c r="T121" s="12"/>
      <c r="U121" s="79"/>
    </row>
    <row r="122" ht="23.25" customHeight="1"/>
    <row r="123" ht="23.25" customHeight="1"/>
    <row r="124" ht="23.25" customHeight="1"/>
    <row r="125" ht="23.25" customHeight="1"/>
    <row r="126" spans="4:21" s="12" customFormat="1" ht="10.5">
      <c r="D126" s="45"/>
      <c r="U126" s="79"/>
    </row>
    <row r="127" spans="4:21" s="12" customFormat="1" ht="10.5">
      <c r="D127" s="45"/>
      <c r="U127" s="79"/>
    </row>
    <row r="128" spans="4:21" s="12" customFormat="1" ht="10.5">
      <c r="D128" s="45"/>
      <c r="U128" s="79"/>
    </row>
    <row r="129" spans="4:21" s="12" customFormat="1" ht="10.5">
      <c r="D129" s="45"/>
      <c r="U129" s="79"/>
    </row>
    <row r="130" spans="4:21" s="12" customFormat="1" ht="10.5">
      <c r="D130" s="45"/>
      <c r="U130" s="79"/>
    </row>
    <row r="131" spans="4:21" s="12" customFormat="1" ht="10.5">
      <c r="D131" s="45"/>
      <c r="U131" s="79"/>
    </row>
    <row r="132" spans="4:21" s="12" customFormat="1" ht="10.5">
      <c r="D132" s="45"/>
      <c r="U132" s="79"/>
    </row>
    <row r="133" spans="4:21" s="12" customFormat="1" ht="10.5">
      <c r="D133" s="45"/>
      <c r="U133" s="79"/>
    </row>
    <row r="134" spans="4:21" s="12" customFormat="1" ht="10.5">
      <c r="D134" s="45"/>
      <c r="U134" s="79"/>
    </row>
    <row r="135" spans="4:21" s="12" customFormat="1" ht="10.5">
      <c r="D135" s="45"/>
      <c r="U135" s="79"/>
    </row>
    <row r="136" spans="4:21" s="12" customFormat="1" ht="10.5">
      <c r="D136" s="45"/>
      <c r="U136" s="79"/>
    </row>
    <row r="137" spans="4:21" s="12" customFormat="1" ht="10.5">
      <c r="D137" s="45"/>
      <c r="U137" s="79"/>
    </row>
    <row r="138" spans="4:21" s="12" customFormat="1" ht="10.5">
      <c r="D138" s="45"/>
      <c r="U138" s="79"/>
    </row>
    <row r="139" spans="4:21" s="12" customFormat="1" ht="7.5" customHeight="1">
      <c r="D139" s="45"/>
      <c r="U139" s="79"/>
    </row>
    <row r="140" spans="4:21" s="12" customFormat="1" ht="10.5">
      <c r="D140" s="45"/>
      <c r="U140" s="79"/>
    </row>
    <row r="141" ht="15.75" customHeight="1"/>
    <row r="145" spans="4:21" s="12" customFormat="1" ht="10.5">
      <c r="D145" s="45"/>
      <c r="U145" s="79"/>
    </row>
    <row r="150" spans="4:21" s="12" customFormat="1" ht="15.75" customHeight="1">
      <c r="D150" s="45"/>
      <c r="U150" s="79"/>
    </row>
  </sheetData>
  <sheetProtection/>
  <mergeCells count="44">
    <mergeCell ref="R3:T3"/>
    <mergeCell ref="E4:Q4"/>
    <mergeCell ref="I5:L5"/>
    <mergeCell ref="A1:B1"/>
    <mergeCell ref="C1:Q1"/>
    <mergeCell ref="R1:T1"/>
    <mergeCell ref="A2:B2"/>
    <mergeCell ref="C2:Q2"/>
    <mergeCell ref="R2:T2"/>
    <mergeCell ref="D9:D10"/>
    <mergeCell ref="E9:E10"/>
    <mergeCell ref="A6:B10"/>
    <mergeCell ref="C6:E6"/>
    <mergeCell ref="F6:F10"/>
    <mergeCell ref="G6:G10"/>
    <mergeCell ref="C7:C10"/>
    <mergeCell ref="D7:E8"/>
    <mergeCell ref="N9:N10"/>
    <mergeCell ref="O9:O10"/>
    <mergeCell ref="I7:Q7"/>
    <mergeCell ref="R7:R10"/>
    <mergeCell ref="I8:I10"/>
    <mergeCell ref="J8:Q8"/>
    <mergeCell ref="J9:J10"/>
    <mergeCell ref="O99:R99"/>
    <mergeCell ref="Q9:Q10"/>
    <mergeCell ref="P9:P10"/>
    <mergeCell ref="A11:B11"/>
    <mergeCell ref="P89:S89"/>
    <mergeCell ref="P90:S90"/>
    <mergeCell ref="P91:S91"/>
    <mergeCell ref="P94:S94"/>
    <mergeCell ref="K9:K10"/>
    <mergeCell ref="L9:L10"/>
    <mergeCell ref="T6:T10"/>
    <mergeCell ref="U6:U10"/>
    <mergeCell ref="N95:S95"/>
    <mergeCell ref="N96:S96"/>
    <mergeCell ref="N97:S97"/>
    <mergeCell ref="O98:R98"/>
    <mergeCell ref="H6:R6"/>
    <mergeCell ref="S6:S10"/>
    <mergeCell ref="H7:H10"/>
    <mergeCell ref="M9:M10"/>
  </mergeCells>
  <printOptions horizontalCentered="1"/>
  <pageMargins left="0.24" right="0" top="0.21" bottom="0.2" header="0.21" footer="0.2"/>
  <pageSetup horizontalDpi="600" verticalDpi="600" orientation="landscape" paperSize="151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2019-10-29T03:17:25Z</cp:lastPrinted>
  <dcterms:created xsi:type="dcterms:W3CDTF">2015-04-03T07:03:43Z</dcterms:created>
  <dcterms:modified xsi:type="dcterms:W3CDTF">2019-10-29T03:17:32Z</dcterms:modified>
  <cp:category/>
  <cp:version/>
  <cp:contentType/>
  <cp:contentStatus/>
</cp:coreProperties>
</file>